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3m" sheetId="1" r:id="rId1"/>
  </sheets>
  <externalReferences>
    <externalReference r:id="rId4"/>
  </externalReferences>
  <definedNames>
    <definedName name="_xlnm.Print_Area" localSheetId="0">'3m'!$A$1:$X$97</definedName>
  </definedNames>
  <calcPr fullCalcOnLoad="1"/>
</workbook>
</file>

<file path=xl/sharedStrings.xml><?xml version="1.0" encoding="utf-8"?>
<sst xmlns="http://schemas.openxmlformats.org/spreadsheetml/2006/main" count="39" uniqueCount="15">
  <si>
    <t>Всероссийские соревнования по прыжкам в воду "Кубок Урала"                                               20-23 ДЕКАБРЯ 2012 года г.Бузулук</t>
  </si>
  <si>
    <t>судьи</t>
  </si>
  <si>
    <t xml:space="preserve">Выполнение </t>
  </si>
  <si>
    <t>Место</t>
  </si>
  <si>
    <t>Ф.И.</t>
  </si>
  <si>
    <t>прыжок</t>
  </si>
  <si>
    <t>К.Т.</t>
  </si>
  <si>
    <t>СУММА</t>
  </si>
  <si>
    <t>разряда</t>
  </si>
  <si>
    <t>Тренер</t>
  </si>
  <si>
    <t>МС</t>
  </si>
  <si>
    <t xml:space="preserve"> </t>
  </si>
  <si>
    <t>кэт</t>
  </si>
  <si>
    <t>КМС</t>
  </si>
  <si>
    <t>5,,5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</si>
</sst>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NewtonCTT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b/>
      <sz val="9"/>
      <color indexed="9"/>
      <name val="Arial Cyr"/>
      <family val="2"/>
    </font>
    <font>
      <b/>
      <sz val="9"/>
      <color indexed="10"/>
      <name val="Arial Cyr"/>
      <family val="2"/>
    </font>
    <font>
      <b/>
      <sz val="10"/>
      <color indexed="9"/>
      <name val="Arial Cyr"/>
      <family val="2"/>
    </font>
    <font>
      <sz val="8"/>
      <color indexed="9"/>
      <name val="Arial Cyr"/>
      <family val="2"/>
    </font>
    <font>
      <sz val="10"/>
      <name val="Times New Roman"/>
      <family val="1"/>
    </font>
    <font>
      <b/>
      <sz val="9"/>
      <color indexed="12"/>
      <name val="Arial Cyr"/>
      <family val="0"/>
    </font>
    <font>
      <sz val="8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/>
      <bottom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1" fillId="0" borderId="0" xfId="33" applyFont="1">
      <alignment/>
      <protection/>
    </xf>
    <xf numFmtId="0" fontId="0" fillId="0" borderId="0" xfId="56" applyFont="1">
      <alignment/>
      <protection/>
    </xf>
    <xf numFmtId="0" fontId="21" fillId="0" borderId="0" xfId="56" applyFont="1">
      <alignment/>
      <protection/>
    </xf>
    <xf numFmtId="0" fontId="0" fillId="0" borderId="0" xfId="56" applyFont="1" applyAlignment="1">
      <alignment horizontal="left"/>
      <protection/>
    </xf>
    <xf numFmtId="0" fontId="22" fillId="0" borderId="0" xfId="56" applyFont="1">
      <alignment/>
      <protection/>
    </xf>
    <xf numFmtId="0" fontId="22" fillId="0" borderId="0" xfId="57" applyFont="1">
      <alignment/>
      <protection/>
    </xf>
    <xf numFmtId="0" fontId="23" fillId="0" borderId="0" xfId="57" applyFont="1" applyAlignment="1">
      <alignment horizontal="left" wrapText="1"/>
      <protection/>
    </xf>
    <xf numFmtId="0" fontId="0" fillId="0" borderId="0" xfId="57" applyFont="1">
      <alignment/>
      <protection/>
    </xf>
    <xf numFmtId="0" fontId="0" fillId="0" borderId="0" xfId="33" applyFont="1">
      <alignment/>
      <protection/>
    </xf>
    <xf numFmtId="0" fontId="7" fillId="0" borderId="0" xfId="55">
      <alignment/>
      <protection/>
    </xf>
    <xf numFmtId="14" fontId="24" fillId="0" borderId="0" xfId="55" applyNumberFormat="1" applyFont="1">
      <alignment/>
      <protection/>
    </xf>
    <xf numFmtId="14" fontId="25" fillId="0" borderId="0" xfId="55" applyNumberFormat="1" applyFont="1" applyAlignment="1">
      <alignment horizontal="center" wrapText="1"/>
      <protection/>
    </xf>
    <xf numFmtId="0" fontId="26" fillId="0" borderId="0" xfId="55" applyFont="1" applyAlignment="1">
      <alignment horizontal="center" wrapText="1"/>
      <protection/>
    </xf>
    <xf numFmtId="0" fontId="0" fillId="0" borderId="0" xfId="56" applyFont="1" applyAlignment="1">
      <alignment horizontal="center"/>
      <protection/>
    </xf>
    <xf numFmtId="0" fontId="27" fillId="0" borderId="0" xfId="33" applyFont="1">
      <alignment/>
      <protection/>
    </xf>
    <xf numFmtId="0" fontId="28" fillId="0" borderId="0" xfId="56" applyFont="1">
      <alignment/>
      <protection/>
    </xf>
    <xf numFmtId="0" fontId="27" fillId="0" borderId="10" xfId="56" applyFont="1" applyBorder="1" applyAlignment="1">
      <alignment horizontal="center"/>
      <protection/>
    </xf>
    <xf numFmtId="0" fontId="27" fillId="0" borderId="10" xfId="56" applyFont="1" applyBorder="1" applyAlignment="1">
      <alignment horizontal="left"/>
      <protection/>
    </xf>
    <xf numFmtId="164" fontId="27" fillId="0" borderId="10" xfId="56" applyNumberFormat="1" applyFont="1" applyBorder="1" applyAlignment="1">
      <alignment horizontal="left"/>
      <protection/>
    </xf>
    <xf numFmtId="0" fontId="27" fillId="0" borderId="10" xfId="56" applyFont="1" applyBorder="1" applyAlignment="1">
      <alignment horizontal="center" vertical="center"/>
      <protection/>
    </xf>
    <xf numFmtId="0" fontId="7" fillId="0" borderId="10" xfId="56" applyBorder="1" applyAlignment="1">
      <alignment horizontal="center" vertical="center"/>
      <protection/>
    </xf>
    <xf numFmtId="0" fontId="27" fillId="0" borderId="10" xfId="56" applyFont="1" applyBorder="1" applyAlignment="1">
      <alignment vertical="center"/>
      <protection/>
    </xf>
    <xf numFmtId="0" fontId="27" fillId="0" borderId="10" xfId="57" applyFont="1" applyBorder="1" applyAlignment="1">
      <alignment vertical="center"/>
      <protection/>
    </xf>
    <xf numFmtId="164" fontId="23" fillId="0" borderId="10" xfId="57" applyNumberFormat="1" applyFont="1" applyBorder="1" applyAlignment="1">
      <alignment horizontal="center" vertical="center" wrapText="1"/>
      <protection/>
    </xf>
    <xf numFmtId="0" fontId="23" fillId="0" borderId="10" xfId="33" applyFont="1" applyBorder="1" applyAlignment="1">
      <alignment vertical="center"/>
      <protection/>
    </xf>
    <xf numFmtId="0" fontId="27" fillId="0" borderId="11" xfId="56" applyFont="1" applyBorder="1" applyAlignment="1">
      <alignment horizontal="center"/>
      <protection/>
    </xf>
    <xf numFmtId="0" fontId="27" fillId="0" borderId="11" xfId="56" applyFont="1" applyBorder="1" applyAlignment="1">
      <alignment horizontal="left"/>
      <protection/>
    </xf>
    <xf numFmtId="0" fontId="20" fillId="0" borderId="12" xfId="56" applyFont="1" applyBorder="1" applyAlignment="1">
      <alignment horizontal="center"/>
      <protection/>
    </xf>
    <xf numFmtId="0" fontId="29" fillId="0" borderId="12" xfId="56" applyFont="1" applyBorder="1">
      <alignment/>
      <protection/>
    </xf>
    <xf numFmtId="0" fontId="29" fillId="0" borderId="13" xfId="56" applyFont="1" applyBorder="1" applyAlignment="1">
      <alignment horizontal="center"/>
      <protection/>
    </xf>
    <xf numFmtId="0" fontId="29" fillId="0" borderId="12" xfId="56" applyFont="1" applyBorder="1" applyAlignment="1">
      <alignment horizontal="center"/>
      <protection/>
    </xf>
    <xf numFmtId="0" fontId="29" fillId="0" borderId="14" xfId="56" applyFont="1" applyBorder="1" applyAlignment="1">
      <alignment horizontal="center"/>
      <protection/>
    </xf>
    <xf numFmtId="0" fontId="30" fillId="0" borderId="12" xfId="56" applyFont="1" applyBorder="1">
      <alignment/>
      <protection/>
    </xf>
    <xf numFmtId="0" fontId="27" fillId="0" borderId="12" xfId="56" applyFont="1" applyBorder="1" applyAlignment="1">
      <alignment horizontal="center" vertical="center"/>
      <protection/>
    </xf>
    <xf numFmtId="0" fontId="27" fillId="0" borderId="12" xfId="57" applyFont="1" applyBorder="1" applyAlignment="1">
      <alignment horizontal="center" vertical="center"/>
      <protection/>
    </xf>
    <xf numFmtId="0" fontId="20" fillId="0" borderId="12" xfId="57" applyFont="1" applyBorder="1" applyAlignment="1">
      <alignment horizontal="center" vertical="center" wrapText="1"/>
      <protection/>
    </xf>
    <xf numFmtId="0" fontId="23" fillId="0" borderId="12" xfId="33" applyFont="1" applyBorder="1" applyAlignment="1">
      <alignment vertical="center"/>
      <protection/>
    </xf>
    <xf numFmtId="0" fontId="27" fillId="0" borderId="0" xfId="56" applyFont="1" applyBorder="1" applyAlignment="1">
      <alignment horizontal="center"/>
      <protection/>
    </xf>
    <xf numFmtId="0" fontId="31" fillId="0" borderId="0" xfId="56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0" fontId="20" fillId="0" borderId="0" xfId="56" applyFont="1" applyBorder="1" applyAlignment="1">
      <alignment horizontal="center"/>
      <protection/>
    </xf>
    <xf numFmtId="0" fontId="29" fillId="0" borderId="0" xfId="56" applyFont="1" applyBorder="1">
      <alignment/>
      <protection/>
    </xf>
    <xf numFmtId="0" fontId="29" fillId="0" borderId="0" xfId="56" applyFont="1" applyBorder="1" applyAlignment="1">
      <alignment horizontal="center"/>
      <protection/>
    </xf>
    <xf numFmtId="0" fontId="30" fillId="0" borderId="0" xfId="56" applyFont="1" applyBorder="1">
      <alignment/>
      <protection/>
    </xf>
    <xf numFmtId="0" fontId="31" fillId="0" borderId="0" xfId="56" applyFont="1" applyBorder="1" applyAlignment="1">
      <alignment vertical="center"/>
      <protection/>
    </xf>
    <xf numFmtId="1" fontId="32" fillId="0" borderId="0" xfId="57" applyNumberFormat="1" applyFont="1" applyBorder="1" applyAlignment="1">
      <alignment vertical="center"/>
      <protection/>
    </xf>
    <xf numFmtId="0" fontId="20" fillId="0" borderId="0" xfId="57" applyFont="1" applyBorder="1" applyAlignment="1">
      <alignment horizontal="center" vertical="center" wrapText="1"/>
      <protection/>
    </xf>
    <xf numFmtId="0" fontId="23" fillId="0" borderId="0" xfId="33" applyFont="1" applyBorder="1" applyAlignment="1">
      <alignment vertical="center"/>
      <protection/>
    </xf>
    <xf numFmtId="0" fontId="28" fillId="0" borderId="0" xfId="33" applyFont="1" applyAlignment="1">
      <alignment horizontal="center"/>
      <protection/>
    </xf>
    <xf numFmtId="0" fontId="29" fillId="0" borderId="0" xfId="33" applyFont="1" applyAlignment="1">
      <alignment horizontal="center"/>
      <protection/>
    </xf>
    <xf numFmtId="0" fontId="28" fillId="0" borderId="0" xfId="33" applyFont="1" applyAlignment="1">
      <alignment horizontal="left"/>
      <protection/>
    </xf>
    <xf numFmtId="0" fontId="29" fillId="0" borderId="0" xfId="33" applyFont="1" applyAlignment="1">
      <alignment horizontal="left"/>
      <protection/>
    </xf>
    <xf numFmtId="2" fontId="21" fillId="0" borderId="0" xfId="34" applyNumberFormat="1" applyFont="1" applyAlignment="1">
      <alignment horizontal="center"/>
      <protection/>
    </xf>
    <xf numFmtId="1" fontId="21" fillId="0" borderId="0" xfId="34" applyNumberFormat="1" applyFont="1" applyAlignment="1">
      <alignment horizontal="center"/>
      <protection/>
    </xf>
    <xf numFmtId="0" fontId="27" fillId="0" borderId="0" xfId="33" applyFont="1" applyAlignment="1">
      <alignment horizontal="center"/>
      <protection/>
    </xf>
    <xf numFmtId="0" fontId="0" fillId="0" borderId="0" xfId="33" applyFont="1">
      <alignment/>
      <protection/>
    </xf>
    <xf numFmtId="0" fontId="28" fillId="0" borderId="0" xfId="33" applyFont="1">
      <alignment/>
      <protection/>
    </xf>
    <xf numFmtId="0" fontId="33" fillId="0" borderId="0" xfId="33" applyFont="1" applyAlignment="1">
      <alignment horizontal="center"/>
      <protection/>
    </xf>
    <xf numFmtId="2" fontId="34" fillId="0" borderId="0" xfId="33" applyNumberFormat="1" applyFont="1" applyAlignment="1">
      <alignment horizontal="center"/>
      <protection/>
    </xf>
    <xf numFmtId="1" fontId="34" fillId="0" borderId="0" xfId="33" applyNumberFormat="1" applyFont="1" applyAlignment="1">
      <alignment horizontal="center"/>
      <protection/>
    </xf>
    <xf numFmtId="0" fontId="0" fillId="0" borderId="0" xfId="33" applyFont="1" applyAlignment="1">
      <alignment horizontal="center"/>
      <protection/>
    </xf>
    <xf numFmtId="0" fontId="23" fillId="0" borderId="0" xfId="33" applyFont="1" applyAlignment="1">
      <alignment horizontal="left"/>
      <protection/>
    </xf>
    <xf numFmtId="164" fontId="35" fillId="0" borderId="0" xfId="34" applyNumberFormat="1" applyFont="1" applyBorder="1" applyAlignment="1">
      <alignment horizontal="center"/>
      <protection/>
    </xf>
    <xf numFmtId="164" fontId="29" fillId="0" borderId="0" xfId="55" applyNumberFormat="1" applyFont="1" applyAlignment="1">
      <alignment horizontal="center" vertical="center"/>
      <protection/>
    </xf>
    <xf numFmtId="2" fontId="36" fillId="0" borderId="0" xfId="33" applyNumberFormat="1" applyFont="1" applyBorder="1" applyAlignment="1">
      <alignment horizontal="center"/>
      <protection/>
    </xf>
    <xf numFmtId="2" fontId="28" fillId="0" borderId="0" xfId="33" applyNumberFormat="1" applyFont="1" applyBorder="1" applyAlignment="1">
      <alignment horizontal="center"/>
      <protection/>
    </xf>
    <xf numFmtId="0" fontId="23" fillId="0" borderId="0" xfId="33" applyFont="1" applyAlignment="1">
      <alignment horizontal="left" wrapText="1"/>
      <protection/>
    </xf>
    <xf numFmtId="0" fontId="23" fillId="0" borderId="0" xfId="33" applyFont="1" applyAlignment="1">
      <alignment horizontal="right"/>
      <protection/>
    </xf>
    <xf numFmtId="164" fontId="27" fillId="0" borderId="0" xfId="33" applyNumberFormat="1" applyFont="1" applyAlignment="1">
      <alignment horizontal="center"/>
      <protection/>
    </xf>
    <xf numFmtId="0" fontId="7" fillId="0" borderId="0" xfId="56">
      <alignment/>
      <protection/>
    </xf>
    <xf numFmtId="0" fontId="20" fillId="0" borderId="0" xfId="54" applyFont="1">
      <alignment/>
      <protection/>
    </xf>
    <xf numFmtId="2" fontId="27" fillId="0" borderId="0" xfId="33" applyNumberFormat="1" applyFont="1" applyBorder="1" applyAlignment="1">
      <alignment horizontal="center"/>
      <protection/>
    </xf>
    <xf numFmtId="2" fontId="23" fillId="0" borderId="0" xfId="33" applyNumberFormat="1" applyFont="1" applyBorder="1" applyAlignment="1">
      <alignment horizontal="center"/>
      <protection/>
    </xf>
    <xf numFmtId="1" fontId="23" fillId="0" borderId="0" xfId="33" applyNumberFormat="1" applyFont="1" applyAlignment="1">
      <alignment horizontal="center"/>
      <protection/>
    </xf>
    <xf numFmtId="1" fontId="37" fillId="0" borderId="0" xfId="33" applyNumberFormat="1" applyFont="1" applyAlignment="1">
      <alignment horizontal="center"/>
      <protection/>
    </xf>
    <xf numFmtId="1" fontId="21" fillId="0" borderId="0" xfId="33" applyNumberFormat="1" applyFont="1" applyAlignment="1">
      <alignment horizontal="center"/>
      <protection/>
    </xf>
    <xf numFmtId="0" fontId="28" fillId="0" borderId="0" xfId="33" applyFont="1" applyFill="1" applyAlignment="1">
      <alignment horizontal="left"/>
      <protection/>
    </xf>
    <xf numFmtId="0" fontId="29" fillId="0" borderId="0" xfId="33" applyFont="1" applyFill="1" applyAlignment="1">
      <alignment horizontal="left"/>
      <protection/>
    </xf>
    <xf numFmtId="0" fontId="0" fillId="0" borderId="0" xfId="33" applyFont="1" applyAlignment="1">
      <alignment horizontal="left"/>
      <protection/>
    </xf>
    <xf numFmtId="0" fontId="22" fillId="0" borderId="0" xfId="33" applyFont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M10W" xfId="33"/>
    <cellStyle name="Normal_ST_CF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Вода вышка  К-2008-3 день" xfId="54"/>
    <cellStyle name="Обычный_Синхрон 3 МЕТРА Дев+Юн" xfId="55"/>
    <cellStyle name="Обычный_Чемпионат и Перв 1 и 3 м" xfId="56"/>
    <cellStyle name="Обычный_Чемпионат и Перв 1 и 3 м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8C05~1\LOCALS~1\Temp\Rar$DI01.719\&#1057;&#1080;&#1085;&#1093;&#1088;&#1086;&#1085;%203%20&#1052;&#1045;&#1058;&#1056;&#1040;%20&#1044;&#1077;&#1074;+&#1070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ЭТ3"/>
      <sheetName val="СТАРТ+"/>
      <sheetName val="3м СХ Дев"/>
      <sheetName val="СТАРТ+ (2)"/>
      <sheetName val="3м СХ Юн (2)"/>
    </sheetNames>
    <sheetDataSet>
      <sheetData sheetId="3">
        <row r="4">
          <cell r="C4" t="str">
            <v>Трамплин 3 метра синхронные прыжки  Юноши</v>
          </cell>
        </row>
        <row r="6">
          <cell r="B6">
            <v>1</v>
          </cell>
          <cell r="C6" t="str">
            <v>Николаев Станислав, 1998, КМС, С-Петербург, СДЮСШОР "Экран"</v>
          </cell>
          <cell r="L6" t="str">
            <v>Патрушев В.Л., Костылева Л.Н.</v>
          </cell>
        </row>
        <row r="7">
          <cell r="C7" t="str">
            <v>Данилов Артём, 1998, КМС, С-Петербург, СДЮСШОР "Экран"</v>
          </cell>
          <cell r="L7" t="str">
            <v>Менгден Т.В., Широкова Т.В.</v>
          </cell>
        </row>
        <row r="8">
          <cell r="C8" t="str">
            <v>103В</v>
          </cell>
          <cell r="D8">
            <v>2</v>
          </cell>
          <cell r="E8" t="str">
            <v>301В</v>
          </cell>
          <cell r="F8">
            <v>2</v>
          </cell>
          <cell r="G8" t="str">
            <v>405С</v>
          </cell>
          <cell r="H8">
            <v>2.7</v>
          </cell>
          <cell r="I8" t="str">
            <v>205С</v>
          </cell>
          <cell r="J8">
            <v>2.8</v>
          </cell>
          <cell r="K8" t="str">
            <v>5134Д</v>
          </cell>
          <cell r="L8">
            <v>2.5</v>
          </cell>
          <cell r="M8" t="str">
            <v>5233Д</v>
          </cell>
          <cell r="N8">
            <v>2.4</v>
          </cell>
        </row>
        <row r="15">
          <cell r="B15">
            <v>2</v>
          </cell>
          <cell r="C15" t="str">
            <v>Рулёв Александр, 1997, КМС, Екатеринбург, СДЮСШОР "Юность"</v>
          </cell>
          <cell r="L15" t="str">
            <v>Кайзер И.М.</v>
          </cell>
        </row>
        <row r="16">
          <cell r="C16" t="str">
            <v>Бухартдинов Андрей, 1997, КМС, Екатеринбург, СДЮСШОР "Юность"</v>
          </cell>
          <cell r="L16" t="str">
            <v>Кайзер И.М.</v>
          </cell>
        </row>
        <row r="17">
          <cell r="C17" t="str">
            <v>401В</v>
          </cell>
          <cell r="D17">
            <v>2</v>
          </cell>
          <cell r="E17" t="str">
            <v>301В</v>
          </cell>
          <cell r="F17">
            <v>2</v>
          </cell>
          <cell r="G17" t="str">
            <v>105В</v>
          </cell>
          <cell r="H17">
            <v>2.4</v>
          </cell>
          <cell r="I17" t="str">
            <v>107С</v>
          </cell>
          <cell r="J17">
            <v>2.8</v>
          </cell>
          <cell r="K17" t="str">
            <v>205В</v>
          </cell>
          <cell r="L17">
            <v>3</v>
          </cell>
          <cell r="M17" t="str">
            <v>5235Д</v>
          </cell>
          <cell r="N17">
            <v>2.8</v>
          </cell>
        </row>
        <row r="24">
          <cell r="B24">
            <v>3</v>
          </cell>
          <cell r="C24" t="str">
            <v>Полинов Илья, 1996, МС, Челябинск, СДЮСШОР №7</v>
          </cell>
          <cell r="L24" t="str">
            <v>Пирожков Ю.П., Дубинкин Г.П.</v>
          </cell>
        </row>
        <row r="25">
          <cell r="C25" t="str">
            <v>Рязанов Вячеслав, 1995, МС, Челябинск, СДЮСШОР №7</v>
          </cell>
          <cell r="L25" t="str">
            <v>Пирожков Ю.П., Дубинкин Г.П.</v>
          </cell>
        </row>
        <row r="26">
          <cell r="C26" t="str">
            <v>101В</v>
          </cell>
          <cell r="D26">
            <v>2</v>
          </cell>
          <cell r="E26" t="str">
            <v>5132Д</v>
          </cell>
          <cell r="F26">
            <v>2</v>
          </cell>
          <cell r="G26" t="str">
            <v>405С</v>
          </cell>
          <cell r="H26">
            <v>2.7</v>
          </cell>
          <cell r="I26" t="str">
            <v>107С</v>
          </cell>
          <cell r="J26">
            <v>2.8</v>
          </cell>
          <cell r="K26" t="str">
            <v>205С</v>
          </cell>
          <cell r="L26">
            <v>2.8</v>
          </cell>
          <cell r="M26" t="str">
            <v>305С</v>
          </cell>
          <cell r="N26">
            <v>2.8</v>
          </cell>
        </row>
        <row r="33">
          <cell r="B33">
            <v>4</v>
          </cell>
          <cell r="C33" t="str">
            <v>Степаненко Александр, 2003, Iвз, Ставрополь, ДЮСШОР №2</v>
          </cell>
        </row>
        <row r="34">
          <cell r="C34" t="str">
            <v>Чернов Максим, 2003, Iвз, Ставрополь, ДЮСШОР №2</v>
          </cell>
        </row>
        <row r="35">
          <cell r="C35" t="str">
            <v>401В</v>
          </cell>
          <cell r="D35">
            <v>2</v>
          </cell>
          <cell r="E35" t="str">
            <v>101В</v>
          </cell>
          <cell r="F35">
            <v>2</v>
          </cell>
          <cell r="G35" t="str">
            <v>5132Д</v>
          </cell>
          <cell r="H35">
            <v>2.1</v>
          </cell>
          <cell r="I35" t="str">
            <v>403В</v>
          </cell>
          <cell r="J35">
            <v>2.1</v>
          </cell>
          <cell r="K35" t="str">
            <v>105В</v>
          </cell>
          <cell r="L35">
            <v>2.4</v>
          </cell>
          <cell r="M35" t="str">
            <v>205С</v>
          </cell>
          <cell r="N35">
            <v>2.8</v>
          </cell>
        </row>
        <row r="42">
          <cell r="B42">
            <v>5</v>
          </cell>
          <cell r="C42" t="str">
            <v>Коровин Георгий, 2000, КМС, Пенза, ПОСДЮСШОР</v>
          </cell>
          <cell r="L42" t="str">
            <v>Кучмасов С.В.</v>
          </cell>
        </row>
        <row r="43">
          <cell r="C43" t="str">
            <v>Макаров Иван, 1998, КМС, Тольятти, КСДЮСШОР №10 "Олимп"</v>
          </cell>
          <cell r="L43" t="str">
            <v>Донцова И.В., Ярыгин О.А.</v>
          </cell>
        </row>
        <row r="44">
          <cell r="C44" t="str">
            <v>103В</v>
          </cell>
          <cell r="D44">
            <v>2</v>
          </cell>
          <cell r="E44" t="str">
            <v>301В</v>
          </cell>
          <cell r="F44">
            <v>2</v>
          </cell>
          <cell r="G44" t="str">
            <v>105В</v>
          </cell>
          <cell r="H44">
            <v>2.4</v>
          </cell>
          <cell r="I44" t="str">
            <v>405С</v>
          </cell>
          <cell r="J44">
            <v>2.7</v>
          </cell>
          <cell r="K44" t="str">
            <v>205С</v>
          </cell>
          <cell r="L44">
            <v>2.8</v>
          </cell>
          <cell r="M44" t="str">
            <v>5233Д</v>
          </cell>
          <cell r="N44">
            <v>2.4</v>
          </cell>
        </row>
        <row r="51">
          <cell r="B51">
            <v>6</v>
          </cell>
          <cell r="C51" t="str">
            <v>Иванов Григорий, 2001, КМС, Челябинск, СДЮСШОР №7</v>
          </cell>
          <cell r="L51" t="str">
            <v>Пирожков Ю.П., Дубинкин Г.П.</v>
          </cell>
        </row>
        <row r="52">
          <cell r="C52" t="str">
            <v>Горячкин Семён, 2000, КМС, Челябинск, СДЮСШОР №7</v>
          </cell>
          <cell r="L52" t="str">
            <v>Пирожков Ю.П., Дубинкин Г.П.</v>
          </cell>
        </row>
        <row r="53">
          <cell r="C53" t="str">
            <v>103В</v>
          </cell>
          <cell r="D53">
            <v>2</v>
          </cell>
          <cell r="E53" t="str">
            <v>201В</v>
          </cell>
          <cell r="F53">
            <v>2</v>
          </cell>
          <cell r="G53" t="str">
            <v>205С</v>
          </cell>
          <cell r="H53">
            <v>2.8</v>
          </cell>
          <cell r="I53" t="str">
            <v>305С</v>
          </cell>
          <cell r="J53">
            <v>2.8</v>
          </cell>
          <cell r="K53" t="str">
            <v>405С</v>
          </cell>
          <cell r="L53">
            <v>2.7</v>
          </cell>
          <cell r="M53" t="str">
            <v>5233Д</v>
          </cell>
          <cell r="N53">
            <v>2.4</v>
          </cell>
        </row>
        <row r="60">
          <cell r="B60">
            <v>7</v>
          </cell>
          <cell r="C60" t="str">
            <v>Казаков Александр, 2001, Iвз, Ставрополь, ДЮСШОР №2</v>
          </cell>
          <cell r="L60" t="str">
            <v>Исаев Ю.С.</v>
          </cell>
        </row>
        <row r="61">
          <cell r="C61" t="str">
            <v>Трубин Артём, 2002, Iвз, Ставрополь, ДЮСШОР №2</v>
          </cell>
          <cell r="L61" t="str">
            <v>Исаев Ю.С.</v>
          </cell>
        </row>
        <row r="62">
          <cell r="C62" t="str">
            <v>401В</v>
          </cell>
          <cell r="D62">
            <v>2</v>
          </cell>
          <cell r="E62" t="str">
            <v>201С</v>
          </cell>
          <cell r="F62">
            <v>2</v>
          </cell>
          <cell r="G62" t="str">
            <v>301С</v>
          </cell>
          <cell r="H62">
            <v>1.8</v>
          </cell>
          <cell r="I62" t="str">
            <v>5132Д</v>
          </cell>
          <cell r="J62">
            <v>2.1</v>
          </cell>
          <cell r="K62" t="str">
            <v>403В</v>
          </cell>
          <cell r="L62">
            <v>2.1</v>
          </cell>
          <cell r="M62" t="str">
            <v>105В</v>
          </cell>
          <cell r="N62">
            <v>2.4</v>
          </cell>
        </row>
        <row r="69">
          <cell r="B69">
            <v>8</v>
          </cell>
          <cell r="C69" t="str">
            <v>Кандрашин Александр, 1992, МС, Тольятти, КСДЮСШОР №10 "Олимп"</v>
          </cell>
          <cell r="L69" t="str">
            <v>Донцова И.В., Ярыгин О.А.</v>
          </cell>
        </row>
        <row r="70">
          <cell r="C70" t="str">
            <v>Попков Максим, 1994, МС, Волгоград, ОШВСМ "Динамо"</v>
          </cell>
          <cell r="L70" t="str">
            <v>Кузнецов А.М.</v>
          </cell>
        </row>
        <row r="71">
          <cell r="C71" t="str">
            <v>201В</v>
          </cell>
          <cell r="D71">
            <v>2</v>
          </cell>
          <cell r="E71" t="str">
            <v>301В</v>
          </cell>
          <cell r="F71">
            <v>2</v>
          </cell>
          <cell r="G71" t="str">
            <v>5152В</v>
          </cell>
          <cell r="H71">
            <v>3</v>
          </cell>
          <cell r="I71" t="str">
            <v>405В</v>
          </cell>
          <cell r="J71">
            <v>3</v>
          </cell>
          <cell r="K71" t="str">
            <v>107В</v>
          </cell>
          <cell r="L71">
            <v>3.1</v>
          </cell>
          <cell r="M71" t="str">
            <v>205В</v>
          </cell>
          <cell r="N71">
            <v>3</v>
          </cell>
        </row>
        <row r="78">
          <cell r="B78">
            <v>9</v>
          </cell>
          <cell r="C78" t="str">
            <v>Макаренко Вячеслав, 1999, КМС, Екатеринбург, СДЮСШОР "Юность"</v>
          </cell>
          <cell r="L78" t="str">
            <v>Лобанова Л.И.</v>
          </cell>
        </row>
        <row r="79">
          <cell r="C79" t="str">
            <v>Брызгалов Михаил, 1996, КМС, Екатеринбург, СДЮСШОР "Юность"</v>
          </cell>
          <cell r="L79" t="str">
            <v>Лобанова Л.И.</v>
          </cell>
        </row>
        <row r="80">
          <cell r="C80" t="str">
            <v>201В</v>
          </cell>
          <cell r="D80">
            <v>2</v>
          </cell>
          <cell r="E80" t="str">
            <v>301В</v>
          </cell>
          <cell r="F80">
            <v>2</v>
          </cell>
          <cell r="G80" t="str">
            <v>105В</v>
          </cell>
          <cell r="H80">
            <v>2.4</v>
          </cell>
          <cell r="I80" t="str">
            <v>405С</v>
          </cell>
          <cell r="J80">
            <v>2.7</v>
          </cell>
          <cell r="K80" t="str">
            <v>5231Д</v>
          </cell>
          <cell r="L80">
            <v>2</v>
          </cell>
          <cell r="M80" t="str">
            <v>5233Д</v>
          </cell>
          <cell r="N80">
            <v>2.4</v>
          </cell>
        </row>
        <row r="87">
          <cell r="B87">
            <v>10</v>
          </cell>
          <cell r="C87" t="str">
            <v>Ефремов Борис, 198, КМС,Волгоград, "Динамо"</v>
          </cell>
          <cell r="L87" t="str">
            <v>Кузнецов А.М.</v>
          </cell>
        </row>
        <row r="88">
          <cell r="C88" t="str">
            <v>Тодуа Гога, 1996, КМС, Волгоград, СДЮСШОР №8</v>
          </cell>
          <cell r="L88" t="str">
            <v>Кривченко В.Н.</v>
          </cell>
        </row>
        <row r="89">
          <cell r="C89" t="str">
            <v>401В</v>
          </cell>
          <cell r="D89">
            <v>2</v>
          </cell>
          <cell r="E89" t="str">
            <v>5132Д</v>
          </cell>
          <cell r="F89">
            <v>2</v>
          </cell>
          <cell r="G89" t="str">
            <v>405С</v>
          </cell>
          <cell r="H89">
            <v>2.7</v>
          </cell>
          <cell r="I89" t="str">
            <v>105В</v>
          </cell>
          <cell r="J89">
            <v>2.4</v>
          </cell>
          <cell r="K89" t="str">
            <v>205С</v>
          </cell>
          <cell r="L89">
            <v>2.8</v>
          </cell>
          <cell r="M89" t="str">
            <v>305С</v>
          </cell>
          <cell r="N89">
            <v>2.8</v>
          </cell>
        </row>
        <row r="96">
          <cell r="B96">
            <v>11</v>
          </cell>
          <cell r="C96" t="str">
            <v>Гоголевский Евгений,1997, МС, Екатеринбург, СДЮСШОР "Юность"</v>
          </cell>
          <cell r="L96" t="str">
            <v>Лобанова Л.И.</v>
          </cell>
        </row>
        <row r="97">
          <cell r="C97" t="str">
            <v>Кондратьев Максим, 1999, КМС, Екатеринбург, СДЮСШОР "Юность"</v>
          </cell>
          <cell r="L97" t="str">
            <v>Лобанова Л.И.</v>
          </cell>
        </row>
        <row r="98">
          <cell r="C98" t="str">
            <v>201В</v>
          </cell>
          <cell r="D98">
            <v>2</v>
          </cell>
          <cell r="E98" t="str">
            <v>301В</v>
          </cell>
          <cell r="F98">
            <v>2</v>
          </cell>
          <cell r="G98" t="str">
            <v>405С</v>
          </cell>
          <cell r="H98">
            <v>2.7</v>
          </cell>
          <cell r="I98" t="str">
            <v>107С</v>
          </cell>
          <cell r="J98">
            <v>2.8</v>
          </cell>
          <cell r="K98" t="str">
            <v>5134Д</v>
          </cell>
          <cell r="L98">
            <v>2.5</v>
          </cell>
          <cell r="M98" t="str">
            <v>5235Д</v>
          </cell>
          <cell r="N98">
            <v>2.8</v>
          </cell>
        </row>
        <row r="105">
          <cell r="B105">
            <v>12</v>
          </cell>
          <cell r="C105" t="str">
            <v>Лапин Егор,1997, КМС, Бузулук, СДЮСШОР</v>
          </cell>
          <cell r="L105" t="str">
            <v>Постниковы Т.Н. и М.В.</v>
          </cell>
        </row>
        <row r="106">
          <cell r="C106" t="str">
            <v>Шлыков Дмитрий,1998, КСМ, Бузулук, СДЮСШОР</v>
          </cell>
          <cell r="L106" t="str">
            <v>Постниковы Т.Н. и М.В.</v>
          </cell>
        </row>
        <row r="107">
          <cell r="C107" t="str">
            <v>401В</v>
          </cell>
          <cell r="D107">
            <v>2</v>
          </cell>
          <cell r="E107" t="str">
            <v>301В</v>
          </cell>
          <cell r="F107">
            <v>2</v>
          </cell>
          <cell r="G107" t="str">
            <v>405С</v>
          </cell>
          <cell r="H107">
            <v>2.7</v>
          </cell>
          <cell r="I107" t="str">
            <v>107С</v>
          </cell>
          <cell r="J107">
            <v>2.8</v>
          </cell>
          <cell r="K107" t="str">
            <v>5152В</v>
          </cell>
          <cell r="L107">
            <v>3</v>
          </cell>
          <cell r="M107" t="str">
            <v>205С</v>
          </cell>
          <cell r="N107">
            <v>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U115"/>
  <sheetViews>
    <sheetView tabSelected="1" workbookViewId="0" topLeftCell="A1">
      <selection activeCell="AA21" sqref="AA21"/>
    </sheetView>
  </sheetViews>
  <sheetFormatPr defaultColWidth="8.00390625" defaultRowHeight="12.75" outlineLevelRow="1"/>
  <cols>
    <col min="1" max="1" width="6.25390625" style="61" customWidth="1"/>
    <col min="2" max="2" width="3.25390625" style="61" customWidth="1"/>
    <col min="3" max="3" width="2.125" style="9" customWidth="1"/>
    <col min="4" max="4" width="7.00390625" style="15" customWidth="1"/>
    <col min="5" max="5" width="5.625" style="15" customWidth="1"/>
    <col min="6" max="6" width="4.75390625" style="9" customWidth="1"/>
    <col min="7" max="12" width="4.75390625" style="79" customWidth="1"/>
    <col min="13" max="14" width="4.75390625" style="9" customWidth="1"/>
    <col min="15" max="15" width="6.375" style="9" customWidth="1"/>
    <col min="16" max="16" width="7.375" style="9" customWidth="1"/>
    <col min="17" max="17" width="8.875" style="80" customWidth="1"/>
    <col min="18" max="18" width="6.125" style="80" customWidth="1"/>
    <col min="19" max="19" width="11.125" style="9" hidden="1" customWidth="1"/>
    <col min="20" max="20" width="9.00390625" style="67" customWidth="1"/>
    <col min="21" max="16384" width="8.00390625" style="9" customWidth="1"/>
  </cols>
  <sheetData>
    <row r="1" spans="1:20" ht="15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4"/>
      <c r="M1" s="2"/>
      <c r="N1" s="2"/>
      <c r="O1" s="2"/>
      <c r="P1" s="2"/>
      <c r="Q1" s="5"/>
      <c r="R1" s="6"/>
      <c r="S1" s="7"/>
      <c r="T1" s="8"/>
    </row>
    <row r="2" spans="1:20" ht="41.25" customHeight="1">
      <c r="A2" s="10"/>
      <c r="B2" s="10"/>
      <c r="C2" s="11">
        <f>'[1]СТАРТ+ (2)'!G3</f>
        <v>0</v>
      </c>
      <c r="D2" s="12" t="s">
        <v>0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6"/>
      <c r="S2" s="7"/>
      <c r="T2" s="8"/>
    </row>
    <row r="3" spans="1:20" ht="15">
      <c r="A3" s="14"/>
      <c r="B3" s="14"/>
      <c r="C3" s="3" t="str">
        <f>'[1]СТАРТ+ (2)'!C4</f>
        <v>Трамплин 3 метра синхронные прыжки  Юноши</v>
      </c>
      <c r="D3" s="9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5"/>
      <c r="R3" s="6"/>
      <c r="S3" s="7"/>
      <c r="T3" s="8"/>
    </row>
    <row r="4" spans="1:20" ht="15">
      <c r="A4" s="14"/>
      <c r="B4" s="14"/>
      <c r="D4" s="3"/>
      <c r="E4" s="3"/>
      <c r="F4" s="16"/>
      <c r="G4" s="16"/>
      <c r="H4" s="16"/>
      <c r="I4" s="16"/>
      <c r="J4" s="16"/>
      <c r="K4" s="16"/>
      <c r="L4" s="16"/>
      <c r="M4" s="2"/>
      <c r="N4" s="2"/>
      <c r="O4" s="2"/>
      <c r="P4" s="2"/>
      <c r="Q4" s="5"/>
      <c r="R4" s="6"/>
      <c r="S4" s="7"/>
      <c r="T4" s="8"/>
    </row>
    <row r="5" spans="1:20" ht="12.75" customHeight="1">
      <c r="A5" s="17"/>
      <c r="B5" s="17"/>
      <c r="C5" s="18"/>
      <c r="D5" s="19"/>
      <c r="E5" s="18"/>
      <c r="F5" s="20" t="s">
        <v>1</v>
      </c>
      <c r="G5" s="21"/>
      <c r="H5" s="21"/>
      <c r="I5" s="21"/>
      <c r="J5" s="21"/>
      <c r="K5" s="21"/>
      <c r="L5" s="21"/>
      <c r="M5" s="21"/>
      <c r="N5" s="21"/>
      <c r="O5" s="18"/>
      <c r="P5" s="18"/>
      <c r="Q5" s="22"/>
      <c r="R5" s="23"/>
      <c r="S5" s="24" t="s">
        <v>2</v>
      </c>
      <c r="T5" s="25"/>
    </row>
    <row r="6" spans="1:20" ht="13.5" thickBot="1">
      <c r="A6" s="26" t="s">
        <v>3</v>
      </c>
      <c r="B6" s="26"/>
      <c r="C6" s="27" t="s">
        <v>4</v>
      </c>
      <c r="D6" s="28" t="s">
        <v>5</v>
      </c>
      <c r="E6" s="29" t="s">
        <v>6</v>
      </c>
      <c r="F6" s="30">
        <v>1</v>
      </c>
      <c r="G6" s="31">
        <v>2</v>
      </c>
      <c r="H6" s="31">
        <v>3</v>
      </c>
      <c r="I6" s="32">
        <v>4</v>
      </c>
      <c r="J6" s="30">
        <v>5</v>
      </c>
      <c r="K6" s="31">
        <v>6</v>
      </c>
      <c r="L6" s="31">
        <v>7</v>
      </c>
      <c r="M6" s="31">
        <v>8</v>
      </c>
      <c r="N6" s="32">
        <v>9</v>
      </c>
      <c r="O6" s="31"/>
      <c r="P6" s="33"/>
      <c r="Q6" s="34" t="s">
        <v>7</v>
      </c>
      <c r="R6" s="35"/>
      <c r="S6" s="36" t="s">
        <v>8</v>
      </c>
      <c r="T6" s="37" t="s">
        <v>9</v>
      </c>
    </row>
    <row r="7" spans="1:20" ht="12.75">
      <c r="A7" s="38"/>
      <c r="B7" s="39">
        <v>0</v>
      </c>
      <c r="C7" s="40"/>
      <c r="D7" s="41"/>
      <c r="E7" s="42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  <c r="Q7" s="45">
        <v>9999</v>
      </c>
      <c r="R7" s="46"/>
      <c r="S7" s="47"/>
      <c r="T7" s="48"/>
    </row>
    <row r="8" spans="1:20" s="57" customFormat="1" ht="15">
      <c r="A8" s="49">
        <v>1</v>
      </c>
      <c r="B8" s="50">
        <f>'[1]СТАРТ+ (2)'!B69</f>
        <v>8</v>
      </c>
      <c r="C8" s="51" t="str">
        <f>'[1]СТАРТ+ (2)'!C69</f>
        <v>Кандрашин Александр, 1992, МС, Тольятти, КСДЮСШОР №10 "Олимп"</v>
      </c>
      <c r="D8" s="49"/>
      <c r="E8" s="49"/>
      <c r="F8" s="51"/>
      <c r="G8" s="51"/>
      <c r="H8" s="51"/>
      <c r="I8" s="51"/>
      <c r="J8" s="51"/>
      <c r="K8" s="51"/>
      <c r="L8" s="52"/>
      <c r="M8" s="51"/>
      <c r="N8" s="51"/>
      <c r="O8" s="51"/>
      <c r="P8" s="49"/>
      <c r="Q8" s="53">
        <f>SUM(P16)</f>
        <v>339.57000000000005</v>
      </c>
      <c r="R8" s="54" t="s">
        <v>10</v>
      </c>
      <c r="S8" s="55" t="s">
        <v>11</v>
      </c>
      <c r="T8" s="56" t="str">
        <f>'[1]СТАРТ+ (2)'!L69</f>
        <v>Донцова И.В., Ярыгин О.А.</v>
      </c>
    </row>
    <row r="9" spans="1:20" s="57" customFormat="1" ht="12.75">
      <c r="A9" s="49"/>
      <c r="B9" s="58">
        <f aca="true" t="shared" si="0" ref="B9:B15">B8</f>
        <v>8</v>
      </c>
      <c r="C9" s="51" t="str">
        <f>'[1]СТАРТ+ (2)'!C70</f>
        <v>Попков Максим, 1994, МС, Волгоград, ОШВСМ "Динамо"</v>
      </c>
      <c r="D9" s="49"/>
      <c r="E9" s="49"/>
      <c r="F9" s="51"/>
      <c r="G9" s="51"/>
      <c r="H9" s="51"/>
      <c r="I9" s="51"/>
      <c r="J9" s="51"/>
      <c r="K9" s="51"/>
      <c r="L9" s="52"/>
      <c r="M9" s="51"/>
      <c r="N9" s="51"/>
      <c r="O9" s="51"/>
      <c r="P9" s="49"/>
      <c r="Q9" s="59">
        <f aca="true" t="shared" si="1" ref="Q9:Q16">Q8</f>
        <v>339.57000000000005</v>
      </c>
      <c r="R9" s="60"/>
      <c r="S9" s="61"/>
      <c r="T9" s="56" t="str">
        <f>'[1]СТАРТ+ (2)'!L70</f>
        <v>Кузнецов А.М.</v>
      </c>
    </row>
    <row r="10" spans="2:19" ht="12.75" outlineLevel="1">
      <c r="B10" s="58">
        <f t="shared" si="0"/>
        <v>8</v>
      </c>
      <c r="C10" s="62"/>
      <c r="D10" s="49" t="str">
        <f>'[1]СТАРТ+ (2)'!C71</f>
        <v>201В</v>
      </c>
      <c r="E10" s="63">
        <f>'[1]СТАРТ+ (2)'!D71</f>
        <v>2</v>
      </c>
      <c r="F10" s="64">
        <v>7.5</v>
      </c>
      <c r="G10" s="64">
        <v>8</v>
      </c>
      <c r="H10" s="64">
        <v>7</v>
      </c>
      <c r="I10" s="64">
        <v>7</v>
      </c>
      <c r="J10" s="64">
        <v>8</v>
      </c>
      <c r="K10" s="64">
        <v>7.5</v>
      </c>
      <c r="L10" s="64">
        <v>8</v>
      </c>
      <c r="M10" s="64">
        <v>8</v>
      </c>
      <c r="N10" s="64">
        <v>8</v>
      </c>
      <c r="O10" s="65">
        <f aca="true" t="shared" si="2" ref="O10:O15">(SUM(F10:I10)-MAX(F10:I10)-MIN(F10:I10)+(SUM(J10:N10)-MAX(J10:N10)-MIN(J10:N10)))</f>
        <v>38.5</v>
      </c>
      <c r="P10" s="66">
        <f aca="true" t="shared" si="3" ref="P10:P15">PRODUCT(O10/5*3*E10)</f>
        <v>46.2</v>
      </c>
      <c r="Q10" s="59">
        <f t="shared" si="1"/>
        <v>339.57000000000005</v>
      </c>
      <c r="R10" s="60"/>
      <c r="S10" s="61"/>
    </row>
    <row r="11" spans="2:19" ht="12.75" outlineLevel="1">
      <c r="B11" s="58">
        <f t="shared" si="0"/>
        <v>8</v>
      </c>
      <c r="C11" s="62"/>
      <c r="D11" s="49" t="str">
        <f>'[1]СТАРТ+ (2)'!E71</f>
        <v>301В</v>
      </c>
      <c r="E11" s="63">
        <f>'[1]СТАРТ+ (2)'!F71</f>
        <v>2</v>
      </c>
      <c r="F11" s="64">
        <v>8.5</v>
      </c>
      <c r="G11" s="64">
        <v>8.5</v>
      </c>
      <c r="H11" s="64">
        <v>7.5</v>
      </c>
      <c r="I11" s="64">
        <v>7.5</v>
      </c>
      <c r="J11" s="64">
        <v>8.5</v>
      </c>
      <c r="K11" s="64">
        <v>8</v>
      </c>
      <c r="L11" s="64">
        <v>8</v>
      </c>
      <c r="M11" s="64">
        <v>8</v>
      </c>
      <c r="N11" s="64">
        <v>8.5</v>
      </c>
      <c r="O11" s="65">
        <f t="shared" si="2"/>
        <v>40.5</v>
      </c>
      <c r="P11" s="66">
        <f t="shared" si="3"/>
        <v>48.599999999999994</v>
      </c>
      <c r="Q11" s="59">
        <f t="shared" si="1"/>
        <v>339.57000000000005</v>
      </c>
      <c r="R11" s="60"/>
      <c r="S11" s="61"/>
    </row>
    <row r="12" spans="2:19" ht="12.75" outlineLevel="1">
      <c r="B12" s="58">
        <f t="shared" si="0"/>
        <v>8</v>
      </c>
      <c r="C12" s="62"/>
      <c r="D12" s="49" t="str">
        <f>'[1]СТАРТ+ (2)'!G71</f>
        <v>5152В</v>
      </c>
      <c r="E12" s="63">
        <f>'[1]СТАРТ+ (2)'!H71</f>
        <v>3</v>
      </c>
      <c r="F12" s="64">
        <v>7.5</v>
      </c>
      <c r="G12" s="64">
        <v>8</v>
      </c>
      <c r="H12" s="64">
        <v>7.5</v>
      </c>
      <c r="I12" s="64">
        <v>7</v>
      </c>
      <c r="J12" s="64">
        <v>7.5</v>
      </c>
      <c r="K12" s="64">
        <v>6.5</v>
      </c>
      <c r="L12" s="64">
        <v>7.5</v>
      </c>
      <c r="M12" s="64">
        <v>7.5</v>
      </c>
      <c r="N12" s="64">
        <v>7.5</v>
      </c>
      <c r="O12" s="65">
        <f t="shared" si="2"/>
        <v>37.5</v>
      </c>
      <c r="P12" s="66">
        <f t="shared" si="3"/>
        <v>67.5</v>
      </c>
      <c r="Q12" s="59">
        <f t="shared" si="1"/>
        <v>339.57000000000005</v>
      </c>
      <c r="R12" s="60"/>
      <c r="S12" s="61"/>
    </row>
    <row r="13" spans="2:19" ht="12.75" outlineLevel="1">
      <c r="B13" s="58">
        <f t="shared" si="0"/>
        <v>8</v>
      </c>
      <c r="C13" s="62"/>
      <c r="D13" s="49" t="str">
        <f>'[1]СТАРТ+ (2)'!I71</f>
        <v>405В</v>
      </c>
      <c r="E13" s="63">
        <f>'[1]СТАРТ+ (2)'!J71</f>
        <v>3</v>
      </c>
      <c r="F13" s="64">
        <v>7.5</v>
      </c>
      <c r="G13" s="64">
        <v>7</v>
      </c>
      <c r="H13" s="64">
        <v>6</v>
      </c>
      <c r="I13" s="64">
        <v>5.5</v>
      </c>
      <c r="J13" s="64">
        <v>6</v>
      </c>
      <c r="K13" s="64">
        <v>5.5</v>
      </c>
      <c r="L13" s="64">
        <v>6.5</v>
      </c>
      <c r="M13" s="64">
        <v>6.5</v>
      </c>
      <c r="N13" s="64">
        <v>6.5</v>
      </c>
      <c r="O13" s="65">
        <f t="shared" si="2"/>
        <v>32</v>
      </c>
      <c r="P13" s="66">
        <f t="shared" si="3"/>
        <v>57.60000000000001</v>
      </c>
      <c r="Q13" s="59">
        <f t="shared" si="1"/>
        <v>339.57000000000005</v>
      </c>
      <c r="R13" s="60"/>
      <c r="S13" s="61"/>
    </row>
    <row r="14" spans="2:19" ht="12.75" outlineLevel="1">
      <c r="B14" s="58">
        <f t="shared" si="0"/>
        <v>8</v>
      </c>
      <c r="C14" s="68"/>
      <c r="D14" s="49" t="str">
        <f>'[1]СТАРТ+ (2)'!K71</f>
        <v>107В</v>
      </c>
      <c r="E14" s="63">
        <f>'[1]СТАРТ+ (2)'!L71</f>
        <v>3.1</v>
      </c>
      <c r="F14" s="64">
        <v>5</v>
      </c>
      <c r="G14" s="64">
        <v>5</v>
      </c>
      <c r="H14" s="64">
        <v>5</v>
      </c>
      <c r="I14" s="64">
        <v>4</v>
      </c>
      <c r="J14" s="64">
        <v>7</v>
      </c>
      <c r="K14" s="64">
        <v>6.5</v>
      </c>
      <c r="L14" s="64">
        <v>6</v>
      </c>
      <c r="M14" s="64">
        <v>6</v>
      </c>
      <c r="N14" s="64">
        <v>7</v>
      </c>
      <c r="O14" s="65">
        <f t="shared" si="2"/>
        <v>29.5</v>
      </c>
      <c r="P14" s="66">
        <f t="shared" si="3"/>
        <v>54.87000000000001</v>
      </c>
      <c r="Q14" s="59">
        <f t="shared" si="1"/>
        <v>339.57000000000005</v>
      </c>
      <c r="R14" s="60"/>
      <c r="S14" s="61"/>
    </row>
    <row r="15" spans="2:19" ht="12.75" outlineLevel="1">
      <c r="B15" s="58">
        <f t="shared" si="0"/>
        <v>8</v>
      </c>
      <c r="C15" s="68"/>
      <c r="D15" s="49" t="str">
        <f>'[1]СТАРТ+ (2)'!M71</f>
        <v>205В</v>
      </c>
      <c r="E15" s="63">
        <f>'[1]СТАРТ+ (2)'!N71</f>
        <v>3</v>
      </c>
      <c r="F15" s="64">
        <v>6</v>
      </c>
      <c r="G15" s="64">
        <v>4.5</v>
      </c>
      <c r="H15" s="64">
        <v>7.5</v>
      </c>
      <c r="I15" s="64">
        <v>7.5</v>
      </c>
      <c r="J15" s="64">
        <v>7.5</v>
      </c>
      <c r="K15" s="64">
        <v>7</v>
      </c>
      <c r="L15" s="64">
        <v>7.5</v>
      </c>
      <c r="M15" s="64">
        <v>7.5</v>
      </c>
      <c r="N15" s="64">
        <v>7.5</v>
      </c>
      <c r="O15" s="65">
        <f t="shared" si="2"/>
        <v>36</v>
      </c>
      <c r="P15" s="66">
        <f t="shared" si="3"/>
        <v>64.80000000000001</v>
      </c>
      <c r="Q15" s="59">
        <f t="shared" si="1"/>
        <v>339.57000000000005</v>
      </c>
      <c r="R15" s="60"/>
      <c r="S15" s="61"/>
    </row>
    <row r="16" spans="2:19" ht="12.75" outlineLevel="1">
      <c r="B16" s="58">
        <f>B14</f>
        <v>8</v>
      </c>
      <c r="D16" s="55" t="s">
        <v>12</v>
      </c>
      <c r="E16" s="69">
        <f>SUM(E10:E15)</f>
        <v>16.1</v>
      </c>
      <c r="F16" s="70"/>
      <c r="G16" s="70"/>
      <c r="H16" s="70"/>
      <c r="I16" s="70"/>
      <c r="J16" s="70"/>
      <c r="K16" s="70"/>
      <c r="L16" s="71"/>
      <c r="M16" s="70"/>
      <c r="N16" s="70"/>
      <c r="O16" s="72"/>
      <c r="P16" s="73">
        <f>SUM(P10:P15)</f>
        <v>339.57000000000005</v>
      </c>
      <c r="Q16" s="59">
        <f t="shared" si="1"/>
        <v>339.57000000000005</v>
      </c>
      <c r="R16" s="60"/>
      <c r="S16" s="61"/>
    </row>
    <row r="17" spans="1:20" s="57" customFormat="1" ht="15">
      <c r="A17" s="49">
        <v>2</v>
      </c>
      <c r="B17" s="50">
        <f>'[1]СТАРТ+ (2)'!B105</f>
        <v>12</v>
      </c>
      <c r="C17" s="51" t="str">
        <f>'[1]СТАРТ+ (2)'!C105</f>
        <v>Лапин Егор,1997, КМС, Бузулук, СДЮСШОР</v>
      </c>
      <c r="D17" s="49"/>
      <c r="E17" s="49"/>
      <c r="F17" s="51"/>
      <c r="G17" s="51"/>
      <c r="H17" s="51"/>
      <c r="I17" s="51"/>
      <c r="J17" s="51"/>
      <c r="K17" s="51"/>
      <c r="L17" s="52"/>
      <c r="M17" s="51"/>
      <c r="N17" s="51"/>
      <c r="O17" s="51"/>
      <c r="P17" s="49"/>
      <c r="Q17" s="53">
        <f>SUM(P25)</f>
        <v>338.28000000000003</v>
      </c>
      <c r="R17" s="54" t="s">
        <v>10</v>
      </c>
      <c r="S17" s="55" t="s">
        <v>11</v>
      </c>
      <c r="T17" s="56" t="str">
        <f>'[1]СТАРТ+ (2)'!L105</f>
        <v>Постниковы Т.Н. и М.В.</v>
      </c>
    </row>
    <row r="18" spans="1:20" s="57" customFormat="1" ht="12.75">
      <c r="A18" s="49"/>
      <c r="B18" s="58">
        <f aca="true" t="shared" si="4" ref="B18:B24">B17</f>
        <v>12</v>
      </c>
      <c r="C18" s="51" t="str">
        <f>'[1]СТАРТ+ (2)'!C106</f>
        <v>Шлыков Дмитрий,1998, КСМ, Бузулук, СДЮСШОР</v>
      </c>
      <c r="D18" s="49"/>
      <c r="E18" s="49"/>
      <c r="F18" s="51"/>
      <c r="G18" s="51"/>
      <c r="H18" s="51"/>
      <c r="I18" s="51"/>
      <c r="J18" s="51"/>
      <c r="K18" s="51"/>
      <c r="L18" s="52"/>
      <c r="M18" s="51"/>
      <c r="N18" s="51"/>
      <c r="O18" s="51"/>
      <c r="P18" s="49"/>
      <c r="Q18" s="59">
        <f aca="true" t="shared" si="5" ref="Q18:Q25">Q17</f>
        <v>338.28000000000003</v>
      </c>
      <c r="R18" s="60"/>
      <c r="S18" s="61"/>
      <c r="T18" s="56" t="str">
        <f>'[1]СТАРТ+ (2)'!L106</f>
        <v>Постниковы Т.Н. и М.В.</v>
      </c>
    </row>
    <row r="19" spans="2:19" ht="12.75" outlineLevel="1">
      <c r="B19" s="58">
        <f t="shared" si="4"/>
        <v>12</v>
      </c>
      <c r="C19" s="62"/>
      <c r="D19" s="49" t="str">
        <f>'[1]СТАРТ+ (2)'!C107</f>
        <v>401В</v>
      </c>
      <c r="E19" s="63">
        <f>'[1]СТАРТ+ (2)'!D107</f>
        <v>2</v>
      </c>
      <c r="F19" s="64">
        <v>8.5</v>
      </c>
      <c r="G19" s="64">
        <v>8.5</v>
      </c>
      <c r="H19" s="64">
        <v>7.5</v>
      </c>
      <c r="I19" s="64">
        <v>7</v>
      </c>
      <c r="J19" s="64">
        <v>8</v>
      </c>
      <c r="K19" s="64">
        <v>8</v>
      </c>
      <c r="L19" s="64">
        <v>8</v>
      </c>
      <c r="M19" s="64">
        <v>8.5</v>
      </c>
      <c r="N19" s="64">
        <v>8</v>
      </c>
      <c r="O19" s="65">
        <f aca="true" t="shared" si="6" ref="O19:O24">(SUM(F19:I19)-MAX(F19:I19)-MIN(F19:I19)+(SUM(J19:N19)-MAX(J19:N19)-MIN(J19:N19)))</f>
        <v>40</v>
      </c>
      <c r="P19" s="66">
        <f aca="true" t="shared" si="7" ref="P19:P24">PRODUCT(O19/5*3*E19)</f>
        <v>48</v>
      </c>
      <c r="Q19" s="59">
        <f t="shared" si="5"/>
        <v>338.28000000000003</v>
      </c>
      <c r="R19" s="60"/>
      <c r="S19" s="61"/>
    </row>
    <row r="20" spans="2:19" ht="12.75" outlineLevel="1">
      <c r="B20" s="58">
        <f t="shared" si="4"/>
        <v>12</v>
      </c>
      <c r="C20" s="62"/>
      <c r="D20" s="49" t="str">
        <f>'[1]СТАРТ+ (2)'!E107</f>
        <v>301В</v>
      </c>
      <c r="E20" s="63">
        <f>'[1]СТАРТ+ (2)'!F107</f>
        <v>2</v>
      </c>
      <c r="F20" s="64">
        <v>7.5</v>
      </c>
      <c r="G20" s="64">
        <v>7</v>
      </c>
      <c r="H20" s="64">
        <v>8</v>
      </c>
      <c r="I20" s="64">
        <v>8</v>
      </c>
      <c r="J20" s="64">
        <v>7</v>
      </c>
      <c r="K20" s="64">
        <v>8</v>
      </c>
      <c r="L20" s="64">
        <v>8</v>
      </c>
      <c r="M20" s="64">
        <v>8</v>
      </c>
      <c r="N20" s="64">
        <v>8</v>
      </c>
      <c r="O20" s="65">
        <f t="shared" si="6"/>
        <v>39.5</v>
      </c>
      <c r="P20" s="66">
        <f t="shared" si="7"/>
        <v>47.400000000000006</v>
      </c>
      <c r="Q20" s="59">
        <f t="shared" si="5"/>
        <v>338.28000000000003</v>
      </c>
      <c r="R20" s="60"/>
      <c r="S20" s="61"/>
    </row>
    <row r="21" spans="2:19" ht="12.75" outlineLevel="1">
      <c r="B21" s="58">
        <f t="shared" si="4"/>
        <v>12</v>
      </c>
      <c r="C21" s="62"/>
      <c r="D21" s="49" t="str">
        <f>'[1]СТАРТ+ (2)'!G107</f>
        <v>405С</v>
      </c>
      <c r="E21" s="63">
        <f>'[1]СТАРТ+ (2)'!H107</f>
        <v>2.7</v>
      </c>
      <c r="F21" s="64">
        <v>7.5</v>
      </c>
      <c r="G21" s="64">
        <v>7.5</v>
      </c>
      <c r="H21" s="64">
        <v>8</v>
      </c>
      <c r="I21" s="64">
        <v>8</v>
      </c>
      <c r="J21" s="64">
        <v>8</v>
      </c>
      <c r="K21" s="64">
        <v>7</v>
      </c>
      <c r="L21" s="64">
        <v>8</v>
      </c>
      <c r="M21" s="64">
        <v>8</v>
      </c>
      <c r="N21" s="64">
        <v>7.5</v>
      </c>
      <c r="O21" s="65">
        <f t="shared" si="6"/>
        <v>39</v>
      </c>
      <c r="P21" s="66">
        <f t="shared" si="7"/>
        <v>63.18</v>
      </c>
      <c r="Q21" s="59">
        <f t="shared" si="5"/>
        <v>338.28000000000003</v>
      </c>
      <c r="R21" s="60"/>
      <c r="S21" s="61"/>
    </row>
    <row r="22" spans="2:19" ht="12.75" outlineLevel="1">
      <c r="B22" s="58">
        <f t="shared" si="4"/>
        <v>12</v>
      </c>
      <c r="C22" s="62"/>
      <c r="D22" s="49" t="str">
        <f>'[1]СТАРТ+ (2)'!I107</f>
        <v>107С</v>
      </c>
      <c r="E22" s="63">
        <f>'[1]СТАРТ+ (2)'!J107</f>
        <v>2.8</v>
      </c>
      <c r="F22" s="64">
        <v>6</v>
      </c>
      <c r="G22" s="64">
        <v>6.5</v>
      </c>
      <c r="H22" s="64">
        <v>6.5</v>
      </c>
      <c r="I22" s="64">
        <v>7</v>
      </c>
      <c r="J22" s="64">
        <v>7.5</v>
      </c>
      <c r="K22" s="64">
        <v>7</v>
      </c>
      <c r="L22" s="64">
        <v>7</v>
      </c>
      <c r="M22" s="64">
        <v>7.5</v>
      </c>
      <c r="N22" s="64">
        <v>7</v>
      </c>
      <c r="O22" s="65">
        <f t="shared" si="6"/>
        <v>34.5</v>
      </c>
      <c r="P22" s="66">
        <f t="shared" si="7"/>
        <v>57.96</v>
      </c>
      <c r="Q22" s="59">
        <f t="shared" si="5"/>
        <v>338.28000000000003</v>
      </c>
      <c r="R22" s="60"/>
      <c r="S22" s="61"/>
    </row>
    <row r="23" spans="2:19" ht="12.75" outlineLevel="1">
      <c r="B23" s="58">
        <f t="shared" si="4"/>
        <v>12</v>
      </c>
      <c r="C23" s="68"/>
      <c r="D23" s="49" t="str">
        <f>'[1]СТАРТ+ (2)'!K107</f>
        <v>5152В</v>
      </c>
      <c r="E23" s="63">
        <f>'[1]СТАРТ+ (2)'!L107</f>
        <v>3</v>
      </c>
      <c r="F23" s="64">
        <v>6</v>
      </c>
      <c r="G23" s="64">
        <v>6</v>
      </c>
      <c r="H23" s="64">
        <v>6</v>
      </c>
      <c r="I23" s="64">
        <v>6</v>
      </c>
      <c r="J23" s="64">
        <v>7.5</v>
      </c>
      <c r="K23" s="64">
        <v>7.5</v>
      </c>
      <c r="L23" s="64">
        <v>8</v>
      </c>
      <c r="M23" s="64">
        <v>7.5</v>
      </c>
      <c r="N23" s="64">
        <v>7.5</v>
      </c>
      <c r="O23" s="65">
        <f t="shared" si="6"/>
        <v>34.5</v>
      </c>
      <c r="P23" s="66">
        <f t="shared" si="7"/>
        <v>62.10000000000001</v>
      </c>
      <c r="Q23" s="59">
        <f t="shared" si="5"/>
        <v>338.28000000000003</v>
      </c>
      <c r="R23" s="60"/>
      <c r="S23" s="61"/>
    </row>
    <row r="24" spans="2:19" ht="12.75" outlineLevel="1">
      <c r="B24" s="58">
        <f t="shared" si="4"/>
        <v>12</v>
      </c>
      <c r="C24" s="68"/>
      <c r="D24" s="49" t="str">
        <f>'[1]СТАРТ+ (2)'!M107</f>
        <v>205С</v>
      </c>
      <c r="E24" s="63">
        <f>'[1]СТАРТ+ (2)'!N107</f>
        <v>2.8</v>
      </c>
      <c r="F24" s="64">
        <v>6</v>
      </c>
      <c r="G24" s="64">
        <v>5</v>
      </c>
      <c r="H24" s="64">
        <v>6</v>
      </c>
      <c r="I24" s="64">
        <v>6</v>
      </c>
      <c r="J24" s="64">
        <v>8</v>
      </c>
      <c r="K24" s="64">
        <v>8</v>
      </c>
      <c r="L24" s="64">
        <v>8</v>
      </c>
      <c r="M24" s="64">
        <v>7</v>
      </c>
      <c r="N24" s="64">
        <v>7.5</v>
      </c>
      <c r="O24" s="65">
        <f t="shared" si="6"/>
        <v>35.5</v>
      </c>
      <c r="P24" s="66">
        <f t="shared" si="7"/>
        <v>59.639999999999986</v>
      </c>
      <c r="Q24" s="59">
        <f t="shared" si="5"/>
        <v>338.28000000000003</v>
      </c>
      <c r="R24" s="60"/>
      <c r="S24" s="61"/>
    </row>
    <row r="25" spans="2:19" ht="12.75" outlineLevel="1">
      <c r="B25" s="58">
        <f>B23</f>
        <v>12</v>
      </c>
      <c r="D25" s="55" t="s">
        <v>12</v>
      </c>
      <c r="E25" s="69">
        <f>SUM(E19:E24)</f>
        <v>15.3</v>
      </c>
      <c r="F25" s="70"/>
      <c r="G25" s="70"/>
      <c r="H25" s="70"/>
      <c r="I25" s="70"/>
      <c r="J25" s="70"/>
      <c r="K25" s="70"/>
      <c r="L25" s="71"/>
      <c r="M25" s="70"/>
      <c r="N25" s="70"/>
      <c r="O25" s="72"/>
      <c r="P25" s="73">
        <f>SUM(P19:P24)</f>
        <v>338.28000000000003</v>
      </c>
      <c r="Q25" s="59">
        <f t="shared" si="5"/>
        <v>338.28000000000003</v>
      </c>
      <c r="R25" s="60"/>
      <c r="S25" s="61"/>
    </row>
    <row r="26" spans="1:20" s="57" customFormat="1" ht="15">
      <c r="A26" s="49">
        <v>3</v>
      </c>
      <c r="B26" s="50">
        <f>'[1]СТАРТ+ (2)'!B24</f>
        <v>3</v>
      </c>
      <c r="C26" s="51" t="str">
        <f>'[1]СТАРТ+ (2)'!C24</f>
        <v>Полинов Илья, 1996, МС, Челябинск, СДЮСШОР №7</v>
      </c>
      <c r="D26" s="49"/>
      <c r="E26" s="49"/>
      <c r="F26" s="51"/>
      <c r="G26" s="51"/>
      <c r="H26" s="51"/>
      <c r="I26" s="51"/>
      <c r="J26" s="51"/>
      <c r="K26" s="51"/>
      <c r="L26" s="52"/>
      <c r="M26" s="51"/>
      <c r="N26" s="51"/>
      <c r="O26" s="51"/>
      <c r="P26" s="49"/>
      <c r="Q26" s="53">
        <f>SUM(P34)</f>
        <v>330.51</v>
      </c>
      <c r="R26" s="54" t="s">
        <v>10</v>
      </c>
      <c r="S26" s="55" t="s">
        <v>11</v>
      </c>
      <c r="T26" s="56" t="str">
        <f>'[1]СТАРТ+ (2)'!L24</f>
        <v>Пирожков Ю.П., Дубинкин Г.П.</v>
      </c>
    </row>
    <row r="27" spans="1:20" s="57" customFormat="1" ht="15">
      <c r="A27" s="49"/>
      <c r="B27" s="58">
        <f aca="true" t="shared" si="8" ref="B27:B33">B26</f>
        <v>3</v>
      </c>
      <c r="C27" s="51" t="str">
        <f>'[1]СТАРТ+ (2)'!C25</f>
        <v>Рязанов Вячеслав, 1995, МС, Челябинск, СДЮСШОР №7</v>
      </c>
      <c r="D27" s="49"/>
      <c r="E27" s="49"/>
      <c r="F27" s="51"/>
      <c r="G27" s="51"/>
      <c r="H27" s="51"/>
      <c r="I27" s="51"/>
      <c r="J27" s="51"/>
      <c r="K27" s="51"/>
      <c r="L27" s="52"/>
      <c r="M27" s="51"/>
      <c r="N27" s="51"/>
      <c r="O27" s="51"/>
      <c r="P27" s="49"/>
      <c r="Q27" s="59">
        <f aca="true" t="shared" si="9" ref="Q27:Q34">Q26</f>
        <v>330.51</v>
      </c>
      <c r="R27" s="54"/>
      <c r="S27" s="61"/>
      <c r="T27" s="56" t="str">
        <f>'[1]СТАРТ+ (2)'!L25</f>
        <v>Пирожков Ю.П., Дубинкин Г.П.</v>
      </c>
    </row>
    <row r="28" spans="2:19" ht="12.75" outlineLevel="1">
      <c r="B28" s="58">
        <f t="shared" si="8"/>
        <v>3</v>
      </c>
      <c r="C28" s="62"/>
      <c r="D28" s="49" t="str">
        <f>'[1]СТАРТ+ (2)'!C26</f>
        <v>101В</v>
      </c>
      <c r="E28" s="63">
        <f>'[1]СТАРТ+ (2)'!D26</f>
        <v>2</v>
      </c>
      <c r="F28" s="64">
        <v>8</v>
      </c>
      <c r="G28" s="64">
        <v>7</v>
      </c>
      <c r="H28" s="64">
        <v>7</v>
      </c>
      <c r="I28" s="64">
        <v>7.5</v>
      </c>
      <c r="J28" s="64">
        <v>7</v>
      </c>
      <c r="K28" s="64">
        <v>8.5</v>
      </c>
      <c r="L28" s="64">
        <v>8</v>
      </c>
      <c r="M28" s="64">
        <v>8</v>
      </c>
      <c r="N28" s="64">
        <v>8</v>
      </c>
      <c r="O28" s="65">
        <f aca="true" t="shared" si="10" ref="O28:O33">(SUM(F28:I28)-MAX(F28:I28)-MIN(F28:I28)+(SUM(J28:N28)-MAX(J28:N28)-MIN(J28:N28)))</f>
        <v>38.5</v>
      </c>
      <c r="P28" s="66">
        <f aca="true" t="shared" si="11" ref="P28:P33">PRODUCT(O28/5*3*E28)</f>
        <v>46.2</v>
      </c>
      <c r="Q28" s="59">
        <f t="shared" si="9"/>
        <v>330.51</v>
      </c>
      <c r="R28" s="74"/>
      <c r="S28" s="61"/>
    </row>
    <row r="29" spans="2:19" ht="12.75" outlineLevel="1">
      <c r="B29" s="58">
        <f t="shared" si="8"/>
        <v>3</v>
      </c>
      <c r="C29" s="62"/>
      <c r="D29" s="49" t="str">
        <f>'[1]СТАРТ+ (2)'!E26</f>
        <v>5132Д</v>
      </c>
      <c r="E29" s="63">
        <f>'[1]СТАРТ+ (2)'!F26</f>
        <v>2</v>
      </c>
      <c r="F29" s="64">
        <v>7.5</v>
      </c>
      <c r="G29" s="64">
        <v>7.5</v>
      </c>
      <c r="H29" s="64">
        <v>7</v>
      </c>
      <c r="I29" s="64">
        <v>7.5</v>
      </c>
      <c r="J29" s="64">
        <v>7.5</v>
      </c>
      <c r="K29" s="64">
        <v>8.5</v>
      </c>
      <c r="L29" s="64">
        <v>8</v>
      </c>
      <c r="M29" s="64">
        <v>8</v>
      </c>
      <c r="N29" s="64">
        <v>7.5</v>
      </c>
      <c r="O29" s="65">
        <f t="shared" si="10"/>
        <v>38.5</v>
      </c>
      <c r="P29" s="66">
        <f t="shared" si="11"/>
        <v>46.2</v>
      </c>
      <c r="Q29" s="59">
        <f t="shared" si="9"/>
        <v>330.51</v>
      </c>
      <c r="R29" s="74"/>
      <c r="S29" s="61"/>
    </row>
    <row r="30" spans="2:19" ht="12.75" outlineLevel="1">
      <c r="B30" s="58">
        <f t="shared" si="8"/>
        <v>3</v>
      </c>
      <c r="C30" s="62"/>
      <c r="D30" s="49" t="str">
        <f>'[1]СТАРТ+ (2)'!G26</f>
        <v>405С</v>
      </c>
      <c r="E30" s="63">
        <f>'[1]СТАРТ+ (2)'!H26</f>
        <v>2.7</v>
      </c>
      <c r="F30" s="64">
        <v>7</v>
      </c>
      <c r="G30" s="64">
        <v>7.5</v>
      </c>
      <c r="H30" s="64">
        <v>6.5</v>
      </c>
      <c r="I30" s="64">
        <v>7</v>
      </c>
      <c r="J30" s="64">
        <v>6.5</v>
      </c>
      <c r="K30" s="64">
        <v>7</v>
      </c>
      <c r="L30" s="64">
        <v>7</v>
      </c>
      <c r="M30" s="64">
        <v>7.5</v>
      </c>
      <c r="N30" s="64">
        <v>8</v>
      </c>
      <c r="O30" s="65">
        <f t="shared" si="10"/>
        <v>35.5</v>
      </c>
      <c r="P30" s="66">
        <f t="shared" si="11"/>
        <v>57.51</v>
      </c>
      <c r="Q30" s="59">
        <f t="shared" si="9"/>
        <v>330.51</v>
      </c>
      <c r="R30" s="74"/>
      <c r="S30" s="61"/>
    </row>
    <row r="31" spans="2:19" ht="12.75" outlineLevel="1">
      <c r="B31" s="58">
        <f t="shared" si="8"/>
        <v>3</v>
      </c>
      <c r="C31" s="62"/>
      <c r="D31" s="49" t="str">
        <f>'[1]СТАРТ+ (2)'!I26</f>
        <v>107С</v>
      </c>
      <c r="E31" s="63">
        <f>'[1]СТАРТ+ (2)'!J26</f>
        <v>2.8</v>
      </c>
      <c r="F31" s="64">
        <v>4.5</v>
      </c>
      <c r="G31" s="64">
        <v>4</v>
      </c>
      <c r="H31" s="64">
        <v>6.5</v>
      </c>
      <c r="I31" s="64">
        <v>7</v>
      </c>
      <c r="J31" s="64">
        <v>6.5</v>
      </c>
      <c r="K31" s="64">
        <v>7</v>
      </c>
      <c r="L31" s="64">
        <v>7</v>
      </c>
      <c r="M31" s="64">
        <v>7</v>
      </c>
      <c r="N31" s="64">
        <v>6.5</v>
      </c>
      <c r="O31" s="65">
        <f t="shared" si="10"/>
        <v>31.5</v>
      </c>
      <c r="P31" s="66">
        <f t="shared" si="11"/>
        <v>52.919999999999995</v>
      </c>
      <c r="Q31" s="59">
        <f t="shared" si="9"/>
        <v>330.51</v>
      </c>
      <c r="R31" s="74"/>
      <c r="S31" s="61"/>
    </row>
    <row r="32" spans="2:19" ht="12.75" outlineLevel="1">
      <c r="B32" s="58">
        <f t="shared" si="8"/>
        <v>3</v>
      </c>
      <c r="C32" s="68"/>
      <c r="D32" s="49" t="str">
        <f>'[1]СТАРТ+ (2)'!K26</f>
        <v>205С</v>
      </c>
      <c r="E32" s="63">
        <f>'[1]СТАРТ+ (2)'!L26</f>
        <v>2.8</v>
      </c>
      <c r="F32" s="64">
        <v>8</v>
      </c>
      <c r="G32" s="64">
        <v>7</v>
      </c>
      <c r="H32" s="64">
        <v>7</v>
      </c>
      <c r="I32" s="64">
        <v>6.5</v>
      </c>
      <c r="J32" s="64">
        <v>7.5</v>
      </c>
      <c r="K32" s="64">
        <v>8</v>
      </c>
      <c r="L32" s="64">
        <v>8</v>
      </c>
      <c r="M32" s="64">
        <v>8</v>
      </c>
      <c r="N32" s="64">
        <v>7.5</v>
      </c>
      <c r="O32" s="65">
        <f t="shared" si="10"/>
        <v>37.5</v>
      </c>
      <c r="P32" s="66">
        <f t="shared" si="11"/>
        <v>62.99999999999999</v>
      </c>
      <c r="Q32" s="59">
        <f t="shared" si="9"/>
        <v>330.51</v>
      </c>
      <c r="R32" s="74"/>
      <c r="S32" s="61"/>
    </row>
    <row r="33" spans="2:19" ht="12.75" outlineLevel="1">
      <c r="B33" s="58">
        <f t="shared" si="8"/>
        <v>3</v>
      </c>
      <c r="C33" s="68"/>
      <c r="D33" s="49" t="str">
        <f>'[1]СТАРТ+ (2)'!M26</f>
        <v>305С</v>
      </c>
      <c r="E33" s="63">
        <f>'[1]СТАРТ+ (2)'!N26</f>
        <v>2.8</v>
      </c>
      <c r="F33" s="64">
        <v>7.5</v>
      </c>
      <c r="G33" s="64">
        <v>7</v>
      </c>
      <c r="H33" s="64">
        <v>7.5</v>
      </c>
      <c r="I33" s="64">
        <v>7</v>
      </c>
      <c r="J33" s="64">
        <v>8</v>
      </c>
      <c r="K33" s="64">
        <v>8</v>
      </c>
      <c r="L33" s="64">
        <v>8</v>
      </c>
      <c r="M33" s="64">
        <v>8</v>
      </c>
      <c r="N33" s="64">
        <v>8</v>
      </c>
      <c r="O33" s="65">
        <f t="shared" si="10"/>
        <v>38.5</v>
      </c>
      <c r="P33" s="66">
        <f t="shared" si="11"/>
        <v>64.68</v>
      </c>
      <c r="Q33" s="59">
        <f t="shared" si="9"/>
        <v>330.51</v>
      </c>
      <c r="R33" s="74"/>
      <c r="S33" s="61"/>
    </row>
    <row r="34" spans="2:19" ht="12.75" outlineLevel="1">
      <c r="B34" s="58">
        <f>B32</f>
        <v>3</v>
      </c>
      <c r="D34" s="55" t="s">
        <v>12</v>
      </c>
      <c r="E34" s="69">
        <f>SUM(E28:E33)</f>
        <v>15.100000000000001</v>
      </c>
      <c r="F34" s="70"/>
      <c r="G34" s="70"/>
      <c r="H34" s="70"/>
      <c r="I34" s="70"/>
      <c r="J34" s="70"/>
      <c r="K34" s="70"/>
      <c r="L34" s="71"/>
      <c r="M34" s="70"/>
      <c r="N34" s="70"/>
      <c r="O34" s="72"/>
      <c r="P34" s="73">
        <f>SUM(P28:P33)</f>
        <v>330.51</v>
      </c>
      <c r="Q34" s="59">
        <f t="shared" si="9"/>
        <v>330.51</v>
      </c>
      <c r="R34" s="74"/>
      <c r="S34" s="61"/>
    </row>
    <row r="35" spans="1:20" s="57" customFormat="1" ht="15">
      <c r="A35" s="49">
        <v>4</v>
      </c>
      <c r="B35" s="50">
        <f>'[1]СТАРТ+ (2)'!B6</f>
        <v>1</v>
      </c>
      <c r="C35" s="51" t="str">
        <f>'[1]СТАРТ+ (2)'!C6</f>
        <v>Николаев Станислав, 1998, КМС, С-Петербург, СДЮСШОР "Экран"</v>
      </c>
      <c r="D35" s="49"/>
      <c r="E35" s="49"/>
      <c r="F35" s="51"/>
      <c r="G35" s="51"/>
      <c r="H35" s="51"/>
      <c r="I35" s="51"/>
      <c r="J35" s="51"/>
      <c r="K35" s="51"/>
      <c r="L35" s="52"/>
      <c r="M35" s="51"/>
      <c r="N35" s="51"/>
      <c r="O35" s="51"/>
      <c r="P35" s="49"/>
      <c r="Q35" s="53">
        <f>SUM(P43)</f>
        <v>300.65999999999997</v>
      </c>
      <c r="R35" s="54" t="s">
        <v>13</v>
      </c>
      <c r="S35" s="55" t="s">
        <v>11</v>
      </c>
      <c r="T35" s="56" t="str">
        <f>'[1]СТАРТ+ (2)'!L6</f>
        <v>Патрушев В.Л., Костылева Л.Н.</v>
      </c>
    </row>
    <row r="36" spans="1:20" s="57" customFormat="1" ht="12.75">
      <c r="A36" s="49"/>
      <c r="B36" s="58">
        <f aca="true" t="shared" si="12" ref="B36:B42">B35</f>
        <v>1</v>
      </c>
      <c r="C36" s="51" t="str">
        <f>'[1]СТАРТ+ (2)'!C7</f>
        <v>Данилов Артём, 1998, КМС, С-Петербург, СДЮСШОР "Экран"</v>
      </c>
      <c r="D36" s="49"/>
      <c r="E36" s="49"/>
      <c r="F36" s="51"/>
      <c r="G36" s="51"/>
      <c r="H36" s="51"/>
      <c r="I36" s="51"/>
      <c r="J36" s="51"/>
      <c r="K36" s="51"/>
      <c r="L36" s="52"/>
      <c r="M36" s="51"/>
      <c r="N36" s="51"/>
      <c r="O36" s="51"/>
      <c r="P36" s="49"/>
      <c r="Q36" s="59">
        <f aca="true" t="shared" si="13" ref="Q36:Q43">Q35</f>
        <v>300.65999999999997</v>
      </c>
      <c r="R36" s="60"/>
      <c r="S36" s="61"/>
      <c r="T36" s="56" t="str">
        <f>'[1]СТАРТ+ (2)'!L7</f>
        <v>Менгден Т.В., Широкова Т.В.</v>
      </c>
    </row>
    <row r="37" spans="2:19" ht="12.75" outlineLevel="1">
      <c r="B37" s="58">
        <f t="shared" si="12"/>
        <v>1</v>
      </c>
      <c r="C37" s="62"/>
      <c r="D37" s="49" t="str">
        <f>'[1]СТАРТ+ (2)'!C8</f>
        <v>103В</v>
      </c>
      <c r="E37" s="63">
        <f>'[1]СТАРТ+ (2)'!D8</f>
        <v>2</v>
      </c>
      <c r="F37" s="64">
        <v>6.5</v>
      </c>
      <c r="G37" s="64">
        <v>6.5</v>
      </c>
      <c r="H37" s="64">
        <v>7</v>
      </c>
      <c r="I37" s="64">
        <v>8</v>
      </c>
      <c r="J37" s="64">
        <v>7.5</v>
      </c>
      <c r="K37" s="64">
        <v>7.5</v>
      </c>
      <c r="L37" s="64">
        <v>7.5</v>
      </c>
      <c r="M37" s="64">
        <v>7</v>
      </c>
      <c r="N37" s="64">
        <v>7</v>
      </c>
      <c r="O37" s="65">
        <f aca="true" t="shared" si="14" ref="O37:O42">(SUM(F37:I37)-MAX(F37:I37)-MIN(F37:I37)+(SUM(J37:N37)-MAX(J37:N37)-MIN(J37:N37)))</f>
        <v>35.5</v>
      </c>
      <c r="P37" s="66">
        <f aca="true" t="shared" si="15" ref="P37:P42">PRODUCT(O37/5*3*E37)</f>
        <v>42.599999999999994</v>
      </c>
      <c r="Q37" s="59">
        <f t="shared" si="13"/>
        <v>300.65999999999997</v>
      </c>
      <c r="R37" s="60"/>
      <c r="S37" s="61"/>
    </row>
    <row r="38" spans="2:19" ht="12.75" outlineLevel="1">
      <c r="B38" s="58">
        <f t="shared" si="12"/>
        <v>1</v>
      </c>
      <c r="C38" s="62"/>
      <c r="D38" s="49" t="str">
        <f>'[1]СТАРТ+ (2)'!E8</f>
        <v>301В</v>
      </c>
      <c r="E38" s="63">
        <f>'[1]СТАРТ+ (2)'!F8</f>
        <v>2</v>
      </c>
      <c r="F38" s="64">
        <v>7</v>
      </c>
      <c r="G38" s="64">
        <v>7</v>
      </c>
      <c r="H38" s="64">
        <v>6</v>
      </c>
      <c r="I38" s="64">
        <v>7</v>
      </c>
      <c r="J38" s="64">
        <v>7</v>
      </c>
      <c r="K38" s="64">
        <v>7</v>
      </c>
      <c r="L38" s="64">
        <v>7.5</v>
      </c>
      <c r="M38" s="64">
        <v>7</v>
      </c>
      <c r="N38" s="64">
        <v>7</v>
      </c>
      <c r="O38" s="65">
        <f t="shared" si="14"/>
        <v>35</v>
      </c>
      <c r="P38" s="66">
        <f t="shared" si="15"/>
        <v>42</v>
      </c>
      <c r="Q38" s="59">
        <f t="shared" si="13"/>
        <v>300.65999999999997</v>
      </c>
      <c r="R38" s="60"/>
      <c r="S38" s="61"/>
    </row>
    <row r="39" spans="2:19" ht="12.75" outlineLevel="1">
      <c r="B39" s="58">
        <f t="shared" si="12"/>
        <v>1</v>
      </c>
      <c r="C39" s="62"/>
      <c r="D39" s="49" t="str">
        <f>'[1]СТАРТ+ (2)'!G8</f>
        <v>405С</v>
      </c>
      <c r="E39" s="63">
        <f>'[1]СТАРТ+ (2)'!H8</f>
        <v>2.7</v>
      </c>
      <c r="F39" s="64">
        <v>5.5</v>
      </c>
      <c r="G39" s="64">
        <v>6</v>
      </c>
      <c r="H39" s="64">
        <v>7</v>
      </c>
      <c r="I39" s="64">
        <v>6.5</v>
      </c>
      <c r="J39" s="64">
        <v>7</v>
      </c>
      <c r="K39" s="64">
        <v>7.5</v>
      </c>
      <c r="L39" s="64">
        <v>7</v>
      </c>
      <c r="M39" s="64">
        <v>7</v>
      </c>
      <c r="N39" s="64">
        <v>6.5</v>
      </c>
      <c r="O39" s="65">
        <f t="shared" si="14"/>
        <v>33.5</v>
      </c>
      <c r="P39" s="66">
        <f t="shared" si="15"/>
        <v>54.27000000000001</v>
      </c>
      <c r="Q39" s="59">
        <f t="shared" si="13"/>
        <v>300.65999999999997</v>
      </c>
      <c r="R39" s="60"/>
      <c r="S39" s="61"/>
    </row>
    <row r="40" spans="2:19" ht="12.75" outlineLevel="1">
      <c r="B40" s="58">
        <f t="shared" si="12"/>
        <v>1</v>
      </c>
      <c r="C40" s="62"/>
      <c r="D40" s="49" t="str">
        <f>'[1]СТАРТ+ (2)'!I8</f>
        <v>205С</v>
      </c>
      <c r="E40" s="63">
        <f>'[1]СТАРТ+ (2)'!J8</f>
        <v>2.8</v>
      </c>
      <c r="F40" s="64">
        <v>6</v>
      </c>
      <c r="G40" s="64">
        <v>6</v>
      </c>
      <c r="H40" s="64">
        <v>7</v>
      </c>
      <c r="I40" s="64">
        <v>7</v>
      </c>
      <c r="J40" s="64">
        <v>7.5</v>
      </c>
      <c r="K40" s="64">
        <v>7</v>
      </c>
      <c r="L40" s="64">
        <v>7.5</v>
      </c>
      <c r="M40" s="64">
        <v>7.5</v>
      </c>
      <c r="N40" s="64">
        <v>7.5</v>
      </c>
      <c r="O40" s="65">
        <f t="shared" si="14"/>
        <v>35.5</v>
      </c>
      <c r="P40" s="66">
        <f t="shared" si="15"/>
        <v>59.639999999999986</v>
      </c>
      <c r="Q40" s="59">
        <f t="shared" si="13"/>
        <v>300.65999999999997</v>
      </c>
      <c r="R40" s="60"/>
      <c r="S40" s="61"/>
    </row>
    <row r="41" spans="2:19" ht="12.75" outlineLevel="1">
      <c r="B41" s="58">
        <f t="shared" si="12"/>
        <v>1</v>
      </c>
      <c r="C41" s="68"/>
      <c r="D41" s="49" t="str">
        <f>'[1]СТАРТ+ (2)'!K8</f>
        <v>5134Д</v>
      </c>
      <c r="E41" s="63">
        <f>'[1]СТАРТ+ (2)'!L8</f>
        <v>2.5</v>
      </c>
      <c r="F41" s="64">
        <v>6.5</v>
      </c>
      <c r="G41" s="64">
        <v>6</v>
      </c>
      <c r="H41" s="64">
        <v>6.5</v>
      </c>
      <c r="I41" s="64">
        <v>7.5</v>
      </c>
      <c r="J41" s="64">
        <v>7</v>
      </c>
      <c r="K41" s="64">
        <v>7</v>
      </c>
      <c r="L41" s="64">
        <v>7</v>
      </c>
      <c r="M41" s="64">
        <v>7.5</v>
      </c>
      <c r="N41" s="64">
        <v>7.5</v>
      </c>
      <c r="O41" s="65">
        <f t="shared" si="14"/>
        <v>34.5</v>
      </c>
      <c r="P41" s="66">
        <f t="shared" si="15"/>
        <v>51.75000000000001</v>
      </c>
      <c r="Q41" s="59">
        <f t="shared" si="13"/>
        <v>300.65999999999997</v>
      </c>
      <c r="R41" s="60"/>
      <c r="S41" s="61"/>
    </row>
    <row r="42" spans="2:19" ht="12.75" outlineLevel="1">
      <c r="B42" s="58">
        <f t="shared" si="12"/>
        <v>1</v>
      </c>
      <c r="C42" s="68"/>
      <c r="D42" s="49" t="str">
        <f>'[1]СТАРТ+ (2)'!M8</f>
        <v>5233Д</v>
      </c>
      <c r="E42" s="63">
        <f>'[1]СТАРТ+ (2)'!N8</f>
        <v>2.4</v>
      </c>
      <c r="F42" s="64">
        <v>6.5</v>
      </c>
      <c r="G42" s="64">
        <v>6.5</v>
      </c>
      <c r="H42" s="64">
        <v>6.5</v>
      </c>
      <c r="I42" s="64">
        <v>7</v>
      </c>
      <c r="J42" s="64">
        <v>7.5</v>
      </c>
      <c r="K42" s="64">
        <v>7</v>
      </c>
      <c r="L42" s="64">
        <v>7.5</v>
      </c>
      <c r="M42" s="64">
        <v>7.5</v>
      </c>
      <c r="N42" s="64">
        <v>7</v>
      </c>
      <c r="O42" s="65">
        <f t="shared" si="14"/>
        <v>35</v>
      </c>
      <c r="P42" s="66">
        <f t="shared" si="15"/>
        <v>50.4</v>
      </c>
      <c r="Q42" s="59">
        <f t="shared" si="13"/>
        <v>300.65999999999997</v>
      </c>
      <c r="R42" s="60"/>
      <c r="S42" s="61"/>
    </row>
    <row r="43" spans="2:19" ht="12.75" outlineLevel="1">
      <c r="B43" s="58">
        <f>B41</f>
        <v>1</v>
      </c>
      <c r="D43" s="55" t="s">
        <v>12</v>
      </c>
      <c r="E43" s="69">
        <f>SUM(E37:E42)</f>
        <v>14.4</v>
      </c>
      <c r="F43" s="70"/>
      <c r="G43" s="70"/>
      <c r="H43" s="70"/>
      <c r="I43" s="70"/>
      <c r="J43" s="70"/>
      <c r="K43" s="70"/>
      <c r="L43" s="71"/>
      <c r="M43" s="70"/>
      <c r="N43" s="70"/>
      <c r="O43" s="72"/>
      <c r="P43" s="73">
        <f>SUM(P37:P42)</f>
        <v>300.65999999999997</v>
      </c>
      <c r="Q43" s="59">
        <f t="shared" si="13"/>
        <v>300.65999999999997</v>
      </c>
      <c r="R43" s="60"/>
      <c r="S43" s="61"/>
    </row>
    <row r="44" spans="1:20" s="57" customFormat="1" ht="15">
      <c r="A44" s="49">
        <v>5</v>
      </c>
      <c r="B44" s="50">
        <f>'[1]СТАРТ+ (2)'!B87</f>
        <v>10</v>
      </c>
      <c r="C44" s="51" t="str">
        <f>'[1]СТАРТ+ (2)'!C87</f>
        <v>Ефремов Борис, 198, КМС,Волгоград, "Динамо"</v>
      </c>
      <c r="D44" s="49"/>
      <c r="E44" s="49"/>
      <c r="F44" s="51"/>
      <c r="G44" s="51"/>
      <c r="H44" s="51"/>
      <c r="I44" s="51"/>
      <c r="J44" s="51"/>
      <c r="K44" s="51"/>
      <c r="L44" s="52"/>
      <c r="M44" s="51"/>
      <c r="N44" s="51"/>
      <c r="O44" s="51"/>
      <c r="P44" s="49"/>
      <c r="Q44" s="53">
        <f>SUM(P52)</f>
        <v>292.14</v>
      </c>
      <c r="R44" s="54"/>
      <c r="S44" s="55" t="s">
        <v>11</v>
      </c>
      <c r="T44" s="56" t="str">
        <f>'[1]СТАРТ+ (2)'!L87</f>
        <v>Кузнецов А.М.</v>
      </c>
    </row>
    <row r="45" spans="1:20" s="57" customFormat="1" ht="12.75">
      <c r="A45" s="49"/>
      <c r="B45" s="58">
        <f aca="true" t="shared" si="16" ref="B45:B51">B44</f>
        <v>10</v>
      </c>
      <c r="C45" s="51" t="str">
        <f>'[1]СТАРТ+ (2)'!C88</f>
        <v>Тодуа Гога, 1996, КМС, Волгоград, СДЮСШОР №8</v>
      </c>
      <c r="D45" s="49"/>
      <c r="E45" s="49"/>
      <c r="F45" s="51"/>
      <c r="G45" s="51"/>
      <c r="H45" s="51"/>
      <c r="I45" s="51"/>
      <c r="J45" s="51"/>
      <c r="K45" s="51"/>
      <c r="L45" s="52"/>
      <c r="M45" s="51"/>
      <c r="N45" s="51"/>
      <c r="O45" s="51"/>
      <c r="P45" s="49"/>
      <c r="Q45" s="59">
        <f aca="true" t="shared" si="17" ref="Q45:Q52">Q44</f>
        <v>292.14</v>
      </c>
      <c r="R45" s="60"/>
      <c r="S45" s="61"/>
      <c r="T45" s="56" t="str">
        <f>'[1]СТАРТ+ (2)'!L88</f>
        <v>Кривченко В.Н.</v>
      </c>
    </row>
    <row r="46" spans="2:19" ht="12.75" outlineLevel="1">
      <c r="B46" s="58">
        <f t="shared" si="16"/>
        <v>10</v>
      </c>
      <c r="C46" s="62"/>
      <c r="D46" s="49" t="str">
        <f>'[1]СТАРТ+ (2)'!C89</f>
        <v>401В</v>
      </c>
      <c r="E46" s="63">
        <f>'[1]СТАРТ+ (2)'!D89</f>
        <v>2</v>
      </c>
      <c r="F46" s="64">
        <v>7.5</v>
      </c>
      <c r="G46" s="64">
        <v>8.5</v>
      </c>
      <c r="H46" s="64">
        <v>8</v>
      </c>
      <c r="I46" s="64">
        <v>7</v>
      </c>
      <c r="J46" s="64">
        <v>8</v>
      </c>
      <c r="K46" s="64">
        <v>8.5</v>
      </c>
      <c r="L46" s="64">
        <v>8.5</v>
      </c>
      <c r="M46" s="64">
        <v>8.5</v>
      </c>
      <c r="N46" s="64">
        <v>8.5</v>
      </c>
      <c r="O46" s="65">
        <f aca="true" t="shared" si="18" ref="O46:O51">(SUM(F46:I46)-MAX(F46:I46)-MIN(F46:I46)+(SUM(J46:N46)-MAX(J46:N46)-MIN(J46:N46)))</f>
        <v>41</v>
      </c>
      <c r="P46" s="66">
        <f aca="true" t="shared" si="19" ref="P46:P51">PRODUCT(O46/5*3*E46)</f>
        <v>49.199999999999996</v>
      </c>
      <c r="Q46" s="59">
        <f t="shared" si="17"/>
        <v>292.14</v>
      </c>
      <c r="R46" s="60"/>
      <c r="S46" s="61"/>
    </row>
    <row r="47" spans="2:19" ht="12.75" outlineLevel="1">
      <c r="B47" s="58">
        <f t="shared" si="16"/>
        <v>10</v>
      </c>
      <c r="C47" s="62"/>
      <c r="D47" s="49" t="str">
        <f>'[1]СТАРТ+ (2)'!E89</f>
        <v>5132Д</v>
      </c>
      <c r="E47" s="63">
        <f>'[1]СТАРТ+ (2)'!F89</f>
        <v>2</v>
      </c>
      <c r="F47" s="64">
        <v>7.5</v>
      </c>
      <c r="G47" s="64">
        <v>6.5</v>
      </c>
      <c r="H47" s="64">
        <v>6.5</v>
      </c>
      <c r="I47" s="64">
        <v>6.5</v>
      </c>
      <c r="J47" s="64">
        <v>7</v>
      </c>
      <c r="K47" s="64">
        <v>7</v>
      </c>
      <c r="L47" s="64">
        <v>7</v>
      </c>
      <c r="M47" s="64">
        <v>7</v>
      </c>
      <c r="N47" s="64">
        <v>7</v>
      </c>
      <c r="O47" s="65">
        <f t="shared" si="18"/>
        <v>34</v>
      </c>
      <c r="P47" s="66">
        <f t="shared" si="19"/>
        <v>40.8</v>
      </c>
      <c r="Q47" s="59">
        <f t="shared" si="17"/>
        <v>292.14</v>
      </c>
      <c r="R47" s="60"/>
      <c r="S47" s="61"/>
    </row>
    <row r="48" spans="2:19" ht="12.75" outlineLevel="1">
      <c r="B48" s="58">
        <f t="shared" si="16"/>
        <v>10</v>
      </c>
      <c r="C48" s="62"/>
      <c r="D48" s="49" t="str">
        <f>'[1]СТАРТ+ (2)'!G89</f>
        <v>405С</v>
      </c>
      <c r="E48" s="63">
        <f>'[1]СТАРТ+ (2)'!H89</f>
        <v>2.7</v>
      </c>
      <c r="F48" s="64">
        <v>7</v>
      </c>
      <c r="G48" s="64">
        <v>7</v>
      </c>
      <c r="H48" s="64">
        <v>5.5</v>
      </c>
      <c r="I48" s="64">
        <v>4</v>
      </c>
      <c r="J48" s="64">
        <v>7.5</v>
      </c>
      <c r="K48" s="64">
        <v>7.5</v>
      </c>
      <c r="L48" s="64">
        <v>7.5</v>
      </c>
      <c r="M48" s="64">
        <v>7.5</v>
      </c>
      <c r="N48" s="64">
        <v>7</v>
      </c>
      <c r="O48" s="65">
        <f t="shared" si="18"/>
        <v>35</v>
      </c>
      <c r="P48" s="66">
        <f t="shared" si="19"/>
        <v>56.7</v>
      </c>
      <c r="Q48" s="59">
        <f t="shared" si="17"/>
        <v>292.14</v>
      </c>
      <c r="R48" s="60"/>
      <c r="S48" s="61"/>
    </row>
    <row r="49" spans="2:19" ht="12.75" outlineLevel="1">
      <c r="B49" s="58">
        <f t="shared" si="16"/>
        <v>10</v>
      </c>
      <c r="C49" s="62"/>
      <c r="D49" s="49" t="str">
        <f>'[1]СТАРТ+ (2)'!I89</f>
        <v>105В</v>
      </c>
      <c r="E49" s="63">
        <f>'[1]СТАРТ+ (2)'!J89</f>
        <v>2.4</v>
      </c>
      <c r="F49" s="64">
        <v>6</v>
      </c>
      <c r="G49" s="64">
        <v>6.5</v>
      </c>
      <c r="H49" s="64">
        <v>6</v>
      </c>
      <c r="I49" s="64">
        <v>5.5</v>
      </c>
      <c r="J49" s="64">
        <v>8</v>
      </c>
      <c r="K49" s="64">
        <v>7.5</v>
      </c>
      <c r="L49" s="64">
        <v>7.5</v>
      </c>
      <c r="M49" s="64">
        <v>7.5</v>
      </c>
      <c r="N49" s="64">
        <v>7.5</v>
      </c>
      <c r="O49" s="65">
        <f t="shared" si="18"/>
        <v>34.5</v>
      </c>
      <c r="P49" s="66">
        <f t="shared" si="19"/>
        <v>49.68000000000001</v>
      </c>
      <c r="Q49" s="59">
        <f t="shared" si="17"/>
        <v>292.14</v>
      </c>
      <c r="R49" s="60"/>
      <c r="S49" s="61"/>
    </row>
    <row r="50" spans="2:19" ht="12.75" outlineLevel="1">
      <c r="B50" s="58">
        <f t="shared" si="16"/>
        <v>10</v>
      </c>
      <c r="C50" s="68"/>
      <c r="D50" s="49" t="str">
        <f>'[1]СТАРТ+ (2)'!K89</f>
        <v>205С</v>
      </c>
      <c r="E50" s="63">
        <f>'[1]СТАРТ+ (2)'!L89</f>
        <v>2.8</v>
      </c>
      <c r="F50" s="64">
        <v>4.5</v>
      </c>
      <c r="G50" s="64">
        <v>5</v>
      </c>
      <c r="H50" s="64">
        <v>4</v>
      </c>
      <c r="I50" s="64">
        <v>4</v>
      </c>
      <c r="J50" s="64">
        <v>6.5</v>
      </c>
      <c r="K50" s="64">
        <v>5.5</v>
      </c>
      <c r="L50" s="64">
        <v>5.5</v>
      </c>
      <c r="M50" s="64">
        <v>6</v>
      </c>
      <c r="N50" s="64">
        <v>6.5</v>
      </c>
      <c r="O50" s="65">
        <f t="shared" si="18"/>
        <v>26.5</v>
      </c>
      <c r="P50" s="66">
        <f t="shared" si="19"/>
        <v>44.519999999999996</v>
      </c>
      <c r="Q50" s="59">
        <f t="shared" si="17"/>
        <v>292.14</v>
      </c>
      <c r="R50" s="60"/>
      <c r="S50" s="61"/>
    </row>
    <row r="51" spans="2:19" ht="12.75" outlineLevel="1">
      <c r="B51" s="58">
        <f t="shared" si="16"/>
        <v>10</v>
      </c>
      <c r="C51" s="68"/>
      <c r="D51" s="49" t="str">
        <f>'[1]СТАРТ+ (2)'!M89</f>
        <v>305С</v>
      </c>
      <c r="E51" s="63">
        <f>'[1]СТАРТ+ (2)'!N89</f>
        <v>2.8</v>
      </c>
      <c r="F51" s="64">
        <v>5.5</v>
      </c>
      <c r="G51" s="64">
        <v>5.5</v>
      </c>
      <c r="H51" s="64">
        <v>5</v>
      </c>
      <c r="I51" s="64">
        <v>5</v>
      </c>
      <c r="J51" s="64">
        <v>6.5</v>
      </c>
      <c r="K51" s="64">
        <v>6</v>
      </c>
      <c r="L51" s="64">
        <v>6.5</v>
      </c>
      <c r="M51" s="64">
        <v>7</v>
      </c>
      <c r="N51" s="64">
        <v>7</v>
      </c>
      <c r="O51" s="65">
        <f t="shared" si="18"/>
        <v>30.5</v>
      </c>
      <c r="P51" s="66">
        <f t="shared" si="19"/>
        <v>51.23999999999999</v>
      </c>
      <c r="Q51" s="59">
        <f t="shared" si="17"/>
        <v>292.14</v>
      </c>
      <c r="R51" s="60"/>
      <c r="S51" s="61"/>
    </row>
    <row r="52" spans="2:19" ht="12.75" outlineLevel="1">
      <c r="B52" s="58">
        <f>B50</f>
        <v>10</v>
      </c>
      <c r="D52" s="55" t="s">
        <v>12</v>
      </c>
      <c r="E52" s="69">
        <f>SUM(E46:E51)</f>
        <v>14.7</v>
      </c>
      <c r="F52" s="70"/>
      <c r="G52" s="70"/>
      <c r="H52" s="70"/>
      <c r="I52" s="70"/>
      <c r="J52" s="70"/>
      <c r="K52" s="70"/>
      <c r="L52" s="71"/>
      <c r="M52" s="70"/>
      <c r="N52" s="70"/>
      <c r="O52" s="72"/>
      <c r="P52" s="73">
        <f>SUM(P46:P51)</f>
        <v>292.14</v>
      </c>
      <c r="Q52" s="59">
        <f t="shared" si="17"/>
        <v>292.14</v>
      </c>
      <c r="R52" s="60"/>
      <c r="S52" s="61"/>
    </row>
    <row r="53" spans="1:20" s="57" customFormat="1" ht="15">
      <c r="A53" s="49">
        <v>6</v>
      </c>
      <c r="B53" s="50">
        <f>'[1]СТАРТ+ (2)'!B15</f>
        <v>2</v>
      </c>
      <c r="C53" s="51" t="str">
        <f>'[1]СТАРТ+ (2)'!C15</f>
        <v>Рулёв Александр, 1997, КМС, Екатеринбург, СДЮСШОР "Юность"</v>
      </c>
      <c r="D53" s="49"/>
      <c r="E53" s="49"/>
      <c r="F53" s="51"/>
      <c r="G53" s="51"/>
      <c r="H53" s="51"/>
      <c r="I53" s="51"/>
      <c r="J53" s="51"/>
      <c r="K53" s="51"/>
      <c r="L53" s="52"/>
      <c r="M53" s="51"/>
      <c r="N53" s="51"/>
      <c r="O53" s="51"/>
      <c r="P53" s="49"/>
      <c r="Q53" s="53">
        <f>SUM(P61)</f>
        <v>288.17999999999995</v>
      </c>
      <c r="R53" s="54"/>
      <c r="S53" s="55" t="s">
        <v>11</v>
      </c>
      <c r="T53" s="56" t="str">
        <f>'[1]СТАРТ+ (2)'!L15</f>
        <v>Кайзер И.М.</v>
      </c>
    </row>
    <row r="54" spans="1:20" s="57" customFormat="1" ht="12.75">
      <c r="A54" s="49"/>
      <c r="B54" s="58">
        <f aca="true" t="shared" si="20" ref="B54:B60">B53</f>
        <v>2</v>
      </c>
      <c r="C54" s="51" t="str">
        <f>'[1]СТАРТ+ (2)'!C16</f>
        <v>Бухартдинов Андрей, 1997, КМС, Екатеринбург, СДЮСШОР "Юность"</v>
      </c>
      <c r="D54" s="49"/>
      <c r="E54" s="49"/>
      <c r="F54" s="51"/>
      <c r="G54" s="51"/>
      <c r="H54" s="51"/>
      <c r="I54" s="51"/>
      <c r="J54" s="51"/>
      <c r="K54" s="51"/>
      <c r="L54" s="52"/>
      <c r="M54" s="51"/>
      <c r="N54" s="51"/>
      <c r="O54" s="51"/>
      <c r="P54" s="49"/>
      <c r="Q54" s="59">
        <f aca="true" t="shared" si="21" ref="Q54:Q61">Q53</f>
        <v>288.17999999999995</v>
      </c>
      <c r="R54" s="74"/>
      <c r="S54" s="61"/>
      <c r="T54" s="56" t="str">
        <f>'[1]СТАРТ+ (2)'!L16</f>
        <v>Кайзер И.М.</v>
      </c>
    </row>
    <row r="55" spans="2:19" ht="12.75" outlineLevel="1">
      <c r="B55" s="58">
        <f t="shared" si="20"/>
        <v>2</v>
      </c>
      <c r="C55" s="62"/>
      <c r="D55" s="49" t="str">
        <f>'[1]СТАРТ+ (2)'!C17</f>
        <v>401В</v>
      </c>
      <c r="E55" s="63">
        <f>'[1]СТАРТ+ (2)'!D17</f>
        <v>2</v>
      </c>
      <c r="F55" s="64">
        <v>6.5</v>
      </c>
      <c r="G55" s="64">
        <v>5.5</v>
      </c>
      <c r="H55" s="64">
        <v>7</v>
      </c>
      <c r="I55" s="64">
        <v>7</v>
      </c>
      <c r="J55" s="64">
        <v>8</v>
      </c>
      <c r="K55" s="64">
        <v>8</v>
      </c>
      <c r="L55" s="64">
        <v>7.5</v>
      </c>
      <c r="M55" s="64">
        <v>7.5</v>
      </c>
      <c r="N55" s="64">
        <v>7.5</v>
      </c>
      <c r="O55" s="65">
        <f aca="true" t="shared" si="22" ref="O55:O60">(SUM(F55:I55)-MAX(F55:I55)-MIN(F55:I55)+(SUM(J55:N55)-MAX(J55:N55)-MIN(J55:N55)))</f>
        <v>36.5</v>
      </c>
      <c r="P55" s="66">
        <f aca="true" t="shared" si="23" ref="P55:P60">PRODUCT(O55/5*3*E55)</f>
        <v>43.8</v>
      </c>
      <c r="Q55" s="59">
        <f t="shared" si="21"/>
        <v>288.17999999999995</v>
      </c>
      <c r="R55" s="75"/>
      <c r="S55" s="61"/>
    </row>
    <row r="56" spans="2:19" ht="12.75" outlineLevel="1">
      <c r="B56" s="58">
        <f t="shared" si="20"/>
        <v>2</v>
      </c>
      <c r="C56" s="62"/>
      <c r="D56" s="49" t="str">
        <f>'[1]СТАРТ+ (2)'!E17</f>
        <v>301В</v>
      </c>
      <c r="E56" s="63">
        <f>'[1]СТАРТ+ (2)'!F17</f>
        <v>2</v>
      </c>
      <c r="F56" s="64">
        <v>6</v>
      </c>
      <c r="G56" s="64">
        <v>5</v>
      </c>
      <c r="H56" s="64">
        <v>6</v>
      </c>
      <c r="I56" s="64">
        <v>6.5</v>
      </c>
      <c r="J56" s="64">
        <v>7</v>
      </c>
      <c r="K56" s="64">
        <v>7</v>
      </c>
      <c r="L56" s="64">
        <v>6.5</v>
      </c>
      <c r="M56" s="64">
        <v>6.5</v>
      </c>
      <c r="N56" s="64">
        <v>6</v>
      </c>
      <c r="O56" s="65">
        <f t="shared" si="22"/>
        <v>32</v>
      </c>
      <c r="P56" s="66">
        <f t="shared" si="23"/>
        <v>38.400000000000006</v>
      </c>
      <c r="Q56" s="59">
        <f t="shared" si="21"/>
        <v>288.17999999999995</v>
      </c>
      <c r="R56" s="75"/>
      <c r="S56" s="61"/>
    </row>
    <row r="57" spans="2:19" ht="12.75" outlineLevel="1">
      <c r="B57" s="58">
        <f t="shared" si="20"/>
        <v>2</v>
      </c>
      <c r="C57" s="62"/>
      <c r="D57" s="49" t="str">
        <f>'[1]СТАРТ+ (2)'!G17</f>
        <v>105В</v>
      </c>
      <c r="E57" s="63">
        <f>'[1]СТАРТ+ (2)'!H17</f>
        <v>2.4</v>
      </c>
      <c r="F57" s="64">
        <v>7.5</v>
      </c>
      <c r="G57" s="64">
        <v>8</v>
      </c>
      <c r="H57" s="64">
        <v>7</v>
      </c>
      <c r="I57" s="64">
        <v>6.5</v>
      </c>
      <c r="J57" s="64">
        <v>6</v>
      </c>
      <c r="K57" s="64">
        <v>5.5</v>
      </c>
      <c r="L57" s="64">
        <v>6</v>
      </c>
      <c r="M57" s="64">
        <v>5.5</v>
      </c>
      <c r="N57" s="64">
        <v>5.5</v>
      </c>
      <c r="O57" s="65">
        <f t="shared" si="22"/>
        <v>31.5</v>
      </c>
      <c r="P57" s="66">
        <f t="shared" si="23"/>
        <v>45.35999999999999</v>
      </c>
      <c r="Q57" s="59">
        <f t="shared" si="21"/>
        <v>288.17999999999995</v>
      </c>
      <c r="R57" s="75"/>
      <c r="S57" s="61"/>
    </row>
    <row r="58" spans="2:19" ht="12.75" outlineLevel="1">
      <c r="B58" s="58">
        <f t="shared" si="20"/>
        <v>2</v>
      </c>
      <c r="C58" s="62"/>
      <c r="D58" s="49" t="str">
        <f>'[1]СТАРТ+ (2)'!I17</f>
        <v>107С</v>
      </c>
      <c r="E58" s="63">
        <f>'[1]СТАРТ+ (2)'!J17</f>
        <v>2.8</v>
      </c>
      <c r="F58" s="64">
        <v>7.5</v>
      </c>
      <c r="G58" s="64">
        <v>7</v>
      </c>
      <c r="H58" s="64">
        <v>4</v>
      </c>
      <c r="I58" s="64">
        <v>5</v>
      </c>
      <c r="J58" s="64">
        <v>6.5</v>
      </c>
      <c r="K58" s="64">
        <v>6</v>
      </c>
      <c r="L58" s="64">
        <v>6.5</v>
      </c>
      <c r="M58" s="64">
        <v>6.5</v>
      </c>
      <c r="N58" s="64">
        <v>6.5</v>
      </c>
      <c r="O58" s="65">
        <f t="shared" si="22"/>
        <v>31.5</v>
      </c>
      <c r="P58" s="66">
        <f t="shared" si="23"/>
        <v>52.919999999999995</v>
      </c>
      <c r="Q58" s="59">
        <f t="shared" si="21"/>
        <v>288.17999999999995</v>
      </c>
      <c r="R58" s="75"/>
      <c r="S58" s="61"/>
    </row>
    <row r="59" spans="2:19" ht="12.75" outlineLevel="1">
      <c r="B59" s="58">
        <f t="shared" si="20"/>
        <v>2</v>
      </c>
      <c r="C59" s="68"/>
      <c r="D59" s="49" t="str">
        <f>'[1]СТАРТ+ (2)'!K17</f>
        <v>205В</v>
      </c>
      <c r="E59" s="63">
        <f>'[1]СТАРТ+ (2)'!L17</f>
        <v>3</v>
      </c>
      <c r="F59" s="64">
        <v>5.5</v>
      </c>
      <c r="G59" s="64">
        <v>4.5</v>
      </c>
      <c r="H59" s="64">
        <v>5.5</v>
      </c>
      <c r="I59" s="64">
        <v>6</v>
      </c>
      <c r="J59" s="64">
        <v>6.5</v>
      </c>
      <c r="K59" s="64">
        <v>6</v>
      </c>
      <c r="L59" s="64">
        <v>6</v>
      </c>
      <c r="M59" s="64">
        <v>6.5</v>
      </c>
      <c r="N59" s="64">
        <v>6</v>
      </c>
      <c r="O59" s="65">
        <f t="shared" si="22"/>
        <v>29.5</v>
      </c>
      <c r="P59" s="66">
        <f t="shared" si="23"/>
        <v>53.10000000000001</v>
      </c>
      <c r="Q59" s="59">
        <f t="shared" si="21"/>
        <v>288.17999999999995</v>
      </c>
      <c r="R59" s="75"/>
      <c r="S59" s="61"/>
    </row>
    <row r="60" spans="2:19" ht="12.75" outlineLevel="1">
      <c r="B60" s="58">
        <f t="shared" si="20"/>
        <v>2</v>
      </c>
      <c r="C60" s="68"/>
      <c r="D60" s="49" t="str">
        <f>'[1]СТАРТ+ (2)'!M17</f>
        <v>5235Д</v>
      </c>
      <c r="E60" s="63">
        <f>'[1]СТАРТ+ (2)'!N17</f>
        <v>2.8</v>
      </c>
      <c r="F60" s="64">
        <v>5.5</v>
      </c>
      <c r="G60" s="64">
        <v>5.5</v>
      </c>
      <c r="H60" s="64">
        <v>5.5</v>
      </c>
      <c r="I60" s="64">
        <v>6.5</v>
      </c>
      <c r="J60" s="64">
        <v>7</v>
      </c>
      <c r="K60" s="64">
        <v>7</v>
      </c>
      <c r="L60" s="64">
        <v>7</v>
      </c>
      <c r="M60" s="64">
        <v>7.5</v>
      </c>
      <c r="N60" s="64">
        <v>7.5</v>
      </c>
      <c r="O60" s="65">
        <f t="shared" si="22"/>
        <v>32.5</v>
      </c>
      <c r="P60" s="66">
        <f t="shared" si="23"/>
        <v>54.599999999999994</v>
      </c>
      <c r="Q60" s="59">
        <f t="shared" si="21"/>
        <v>288.17999999999995</v>
      </c>
      <c r="R60" s="75"/>
      <c r="S60" s="61"/>
    </row>
    <row r="61" spans="2:19" ht="12.75" outlineLevel="1">
      <c r="B61" s="58">
        <f>B59</f>
        <v>2</v>
      </c>
      <c r="D61" s="55" t="s">
        <v>12</v>
      </c>
      <c r="E61" s="69">
        <f>SUM(E55:E60)</f>
        <v>15</v>
      </c>
      <c r="F61" s="70"/>
      <c r="G61" s="70"/>
      <c r="H61" s="70"/>
      <c r="I61" s="70"/>
      <c r="J61" s="70"/>
      <c r="K61" s="70"/>
      <c r="L61" s="71"/>
      <c r="M61" s="70"/>
      <c r="N61" s="70"/>
      <c r="O61" s="72"/>
      <c r="P61" s="73">
        <f>SUM(P55:P60)</f>
        <v>288.17999999999995</v>
      </c>
      <c r="Q61" s="59">
        <f t="shared" si="21"/>
        <v>288.17999999999995</v>
      </c>
      <c r="R61" s="75"/>
      <c r="S61" s="61"/>
    </row>
    <row r="62" spans="1:20" s="57" customFormat="1" ht="15">
      <c r="A62" s="49">
        <v>7</v>
      </c>
      <c r="B62" s="50">
        <f>'[1]СТАРТ+ (2)'!B51</f>
        <v>6</v>
      </c>
      <c r="C62" s="51" t="str">
        <f>'[1]СТАРТ+ (2)'!C51</f>
        <v>Иванов Григорий, 2001, КМС, Челябинск, СДЮСШОР №7</v>
      </c>
      <c r="D62" s="49"/>
      <c r="E62" s="49"/>
      <c r="F62" s="51"/>
      <c r="G62" s="51"/>
      <c r="H62" s="51"/>
      <c r="I62" s="51"/>
      <c r="J62" s="51"/>
      <c r="K62" s="51"/>
      <c r="L62" s="52"/>
      <c r="M62" s="51"/>
      <c r="N62" s="51"/>
      <c r="O62" s="51"/>
      <c r="P62" s="49"/>
      <c r="Q62" s="53">
        <f>SUM(P70)</f>
        <v>250.2</v>
      </c>
      <c r="R62" s="54"/>
      <c r="S62" s="55" t="s">
        <v>11</v>
      </c>
      <c r="T62" s="56" t="str">
        <f>'[1]СТАРТ+ (2)'!L51</f>
        <v>Пирожков Ю.П., Дубинкин Г.П.</v>
      </c>
    </row>
    <row r="63" spans="1:20" s="57" customFormat="1" ht="12.75">
      <c r="A63" s="49"/>
      <c r="B63" s="58">
        <f aca="true" t="shared" si="24" ref="B63:B69">B62</f>
        <v>6</v>
      </c>
      <c r="C63" s="51" t="str">
        <f>'[1]СТАРТ+ (2)'!C52</f>
        <v>Горячкин Семён, 2000, КМС, Челябинск, СДЮСШОР №7</v>
      </c>
      <c r="D63" s="49"/>
      <c r="E63" s="49"/>
      <c r="F63" s="51"/>
      <c r="G63" s="51"/>
      <c r="H63" s="51"/>
      <c r="I63" s="51"/>
      <c r="J63" s="51"/>
      <c r="K63" s="51"/>
      <c r="L63" s="52"/>
      <c r="M63" s="51"/>
      <c r="N63" s="51"/>
      <c r="O63" s="51"/>
      <c r="P63" s="49"/>
      <c r="Q63" s="59">
        <f aca="true" t="shared" si="25" ref="Q63:Q69">Q62</f>
        <v>250.2</v>
      </c>
      <c r="R63" s="60"/>
      <c r="S63" s="61"/>
      <c r="T63" s="56" t="str">
        <f>'[1]СТАРТ+ (2)'!L52</f>
        <v>Пирожков Ю.П., Дубинкин Г.П.</v>
      </c>
    </row>
    <row r="64" spans="2:19" ht="12.75" outlineLevel="1">
      <c r="B64" s="58">
        <f t="shared" si="24"/>
        <v>6</v>
      </c>
      <c r="C64" s="62"/>
      <c r="D64" s="49" t="str">
        <f>'[1]СТАРТ+ (2)'!C53</f>
        <v>103В</v>
      </c>
      <c r="E64" s="63">
        <f>'[1]СТАРТ+ (2)'!D53</f>
        <v>2</v>
      </c>
      <c r="F64" s="64">
        <v>6.5</v>
      </c>
      <c r="G64" s="64">
        <v>7.5</v>
      </c>
      <c r="H64" s="64">
        <v>6</v>
      </c>
      <c r="I64" s="64">
        <v>6.5</v>
      </c>
      <c r="J64" s="64">
        <v>6</v>
      </c>
      <c r="K64" s="64">
        <v>6.5</v>
      </c>
      <c r="L64" s="64">
        <v>6.5</v>
      </c>
      <c r="M64" s="64">
        <v>5</v>
      </c>
      <c r="N64" s="64">
        <v>5.5</v>
      </c>
      <c r="O64" s="65">
        <f aca="true" t="shared" si="26" ref="O64:O69">(SUM(F64:I64)-MAX(F64:I64)-MIN(F64:I64)+(SUM(J64:N64)-MAX(J64:N64)-MIN(J64:N64)))</f>
        <v>31</v>
      </c>
      <c r="P64" s="66">
        <f aca="true" t="shared" si="27" ref="P64:P69">PRODUCT(O64/5*3*E64)</f>
        <v>37.2</v>
      </c>
      <c r="Q64" s="59">
        <f t="shared" si="25"/>
        <v>250.2</v>
      </c>
      <c r="R64" s="60"/>
      <c r="S64" s="61"/>
    </row>
    <row r="65" spans="2:19" ht="12.75" outlineLevel="1">
      <c r="B65" s="58">
        <f t="shared" si="24"/>
        <v>6</v>
      </c>
      <c r="C65" s="62"/>
      <c r="D65" s="49" t="str">
        <f>'[1]СТАРТ+ (2)'!E53</f>
        <v>201В</v>
      </c>
      <c r="E65" s="63">
        <f>'[1]СТАРТ+ (2)'!F53</f>
        <v>2</v>
      </c>
      <c r="F65" s="64">
        <v>8</v>
      </c>
      <c r="G65" s="64">
        <v>8</v>
      </c>
      <c r="H65" s="64">
        <v>6</v>
      </c>
      <c r="I65" s="64">
        <v>6</v>
      </c>
      <c r="J65" s="64">
        <v>7.5</v>
      </c>
      <c r="K65" s="64">
        <v>8</v>
      </c>
      <c r="L65" s="64">
        <v>7.5</v>
      </c>
      <c r="M65" s="64">
        <v>7.5</v>
      </c>
      <c r="N65" s="64">
        <v>7.5</v>
      </c>
      <c r="O65" s="65">
        <f t="shared" si="26"/>
        <v>36.5</v>
      </c>
      <c r="P65" s="66">
        <f t="shared" si="27"/>
        <v>43.8</v>
      </c>
      <c r="Q65" s="59">
        <f t="shared" si="25"/>
        <v>250.2</v>
      </c>
      <c r="R65" s="60"/>
      <c r="S65" s="61"/>
    </row>
    <row r="66" spans="2:19" ht="12.75" outlineLevel="1">
      <c r="B66" s="58">
        <f t="shared" si="24"/>
        <v>6</v>
      </c>
      <c r="C66" s="62"/>
      <c r="D66" s="49" t="str">
        <f>'[1]СТАРТ+ (2)'!G53</f>
        <v>205С</v>
      </c>
      <c r="E66" s="63">
        <f>'[1]СТАРТ+ (2)'!H53</f>
        <v>2.8</v>
      </c>
      <c r="F66" s="64">
        <v>4</v>
      </c>
      <c r="G66" s="64">
        <v>4</v>
      </c>
      <c r="H66" s="64">
        <v>5</v>
      </c>
      <c r="I66" s="64">
        <v>4.5</v>
      </c>
      <c r="J66" s="64">
        <v>7</v>
      </c>
      <c r="K66" s="64">
        <v>6.5</v>
      </c>
      <c r="L66" s="64">
        <v>6</v>
      </c>
      <c r="M66" s="64">
        <v>6</v>
      </c>
      <c r="N66" s="64">
        <v>6.5</v>
      </c>
      <c r="O66" s="65">
        <f t="shared" si="26"/>
        <v>27.5</v>
      </c>
      <c r="P66" s="66">
        <f t="shared" si="27"/>
        <v>46.199999999999996</v>
      </c>
      <c r="Q66" s="59">
        <f t="shared" si="25"/>
        <v>250.2</v>
      </c>
      <c r="R66" s="60"/>
      <c r="S66" s="61"/>
    </row>
    <row r="67" spans="2:19" ht="12.75" outlineLevel="1">
      <c r="B67" s="58">
        <f t="shared" si="24"/>
        <v>6</v>
      </c>
      <c r="C67" s="62"/>
      <c r="D67" s="49" t="str">
        <f>'[1]СТАРТ+ (2)'!I53</f>
        <v>305С</v>
      </c>
      <c r="E67" s="63">
        <f>'[1]СТАРТ+ (2)'!J53</f>
        <v>2.8</v>
      </c>
      <c r="F67" s="64">
        <v>4</v>
      </c>
      <c r="G67" s="64">
        <v>4</v>
      </c>
      <c r="H67" s="64">
        <v>4.5</v>
      </c>
      <c r="I67" s="64">
        <v>4.5</v>
      </c>
      <c r="J67" s="64">
        <v>6.5</v>
      </c>
      <c r="K67" s="64">
        <v>6.5</v>
      </c>
      <c r="L67" s="64">
        <v>6</v>
      </c>
      <c r="M67" s="64">
        <v>6.5</v>
      </c>
      <c r="N67" s="64">
        <v>6.5</v>
      </c>
      <c r="O67" s="65">
        <f t="shared" si="26"/>
        <v>28</v>
      </c>
      <c r="P67" s="66">
        <f t="shared" si="27"/>
        <v>47.03999999999999</v>
      </c>
      <c r="Q67" s="59">
        <f t="shared" si="25"/>
        <v>250.2</v>
      </c>
      <c r="R67" s="60"/>
      <c r="S67" s="61"/>
    </row>
    <row r="68" spans="2:19" ht="12.75" outlineLevel="1">
      <c r="B68" s="58">
        <f t="shared" si="24"/>
        <v>6</v>
      </c>
      <c r="C68" s="68"/>
      <c r="D68" s="49" t="str">
        <f>'[1]СТАРТ+ (2)'!K53</f>
        <v>405С</v>
      </c>
      <c r="E68" s="63">
        <f>'[1]СТАРТ+ (2)'!L53</f>
        <v>2.7</v>
      </c>
      <c r="F68" s="64">
        <v>5</v>
      </c>
      <c r="G68" s="64">
        <v>4</v>
      </c>
      <c r="H68" s="64">
        <v>4</v>
      </c>
      <c r="I68" s="64">
        <v>3.5</v>
      </c>
      <c r="J68" s="64">
        <v>4</v>
      </c>
      <c r="K68" s="64">
        <v>5</v>
      </c>
      <c r="L68" s="64">
        <v>5.5</v>
      </c>
      <c r="M68" s="64">
        <v>4.5</v>
      </c>
      <c r="N68" s="64">
        <v>4.5</v>
      </c>
      <c r="O68" s="65">
        <f t="shared" si="26"/>
        <v>22</v>
      </c>
      <c r="P68" s="66">
        <f t="shared" si="27"/>
        <v>35.64000000000001</v>
      </c>
      <c r="Q68" s="59">
        <f t="shared" si="25"/>
        <v>250.2</v>
      </c>
      <c r="R68" s="60"/>
      <c r="S68" s="61"/>
    </row>
    <row r="69" spans="2:19" ht="12.75" outlineLevel="1">
      <c r="B69" s="58">
        <f t="shared" si="24"/>
        <v>6</v>
      </c>
      <c r="C69" s="68"/>
      <c r="D69" s="49" t="str">
        <f>'[1]СТАРТ+ (2)'!M53</f>
        <v>5233Д</v>
      </c>
      <c r="E69" s="63">
        <f>'[1]СТАРТ+ (2)'!N53</f>
        <v>2.4</v>
      </c>
      <c r="F69" s="64">
        <v>6</v>
      </c>
      <c r="G69" s="64">
        <v>6</v>
      </c>
      <c r="H69" s="64">
        <v>5</v>
      </c>
      <c r="I69" s="64">
        <v>5</v>
      </c>
      <c r="J69" s="64">
        <v>5.5</v>
      </c>
      <c r="K69" s="64">
        <v>6</v>
      </c>
      <c r="L69" s="64">
        <v>6</v>
      </c>
      <c r="M69" s="64">
        <v>5.5</v>
      </c>
      <c r="N69" s="64">
        <v>5.5</v>
      </c>
      <c r="O69" s="65">
        <f t="shared" si="26"/>
        <v>28</v>
      </c>
      <c r="P69" s="66">
        <f t="shared" si="27"/>
        <v>40.31999999999999</v>
      </c>
      <c r="Q69" s="59">
        <f t="shared" si="25"/>
        <v>250.2</v>
      </c>
      <c r="R69" s="60"/>
      <c r="S69" s="61"/>
    </row>
    <row r="70" spans="2:19" ht="12.75" outlineLevel="1">
      <c r="B70" s="58">
        <f>B68</f>
        <v>6</v>
      </c>
      <c r="D70" s="55" t="s">
        <v>12</v>
      </c>
      <c r="E70" s="69">
        <f>SUM(E64:E69)</f>
        <v>14.700000000000001</v>
      </c>
      <c r="F70" s="70"/>
      <c r="G70" s="70"/>
      <c r="H70" s="70"/>
      <c r="I70" s="70"/>
      <c r="J70" s="70"/>
      <c r="K70" s="70"/>
      <c r="L70" s="71"/>
      <c r="M70" s="70"/>
      <c r="N70" s="70"/>
      <c r="O70" s="72"/>
      <c r="P70" s="73">
        <f>SUM(P64:P69)</f>
        <v>250.2</v>
      </c>
      <c r="Q70" s="59">
        <f>Q68</f>
        <v>250.2</v>
      </c>
      <c r="R70" s="60"/>
      <c r="S70" s="61"/>
    </row>
    <row r="71" spans="1:20" s="57" customFormat="1" ht="15">
      <c r="A71" s="49">
        <v>8</v>
      </c>
      <c r="B71" s="50">
        <f>'[1]СТАРТ+ (2)'!B96</f>
        <v>11</v>
      </c>
      <c r="C71" s="51" t="str">
        <f>'[1]СТАРТ+ (2)'!C96</f>
        <v>Гоголевский Евгений,1997, МС, Екатеринбург, СДЮСШОР "Юность"</v>
      </c>
      <c r="D71" s="49"/>
      <c r="E71" s="49"/>
      <c r="F71" s="51"/>
      <c r="G71" s="51"/>
      <c r="H71" s="51"/>
      <c r="I71" s="51"/>
      <c r="J71" s="51"/>
      <c r="K71" s="51"/>
      <c r="L71" s="52"/>
      <c r="M71" s="51"/>
      <c r="N71" s="51"/>
      <c r="O71" s="51"/>
      <c r="P71" s="49"/>
      <c r="Q71" s="53">
        <f>SUM(P79)</f>
        <v>231.51</v>
      </c>
      <c r="R71" s="54"/>
      <c r="S71" s="55" t="s">
        <v>11</v>
      </c>
      <c r="T71" s="56" t="str">
        <f>'[1]СТАРТ+ (2)'!L96</f>
        <v>Лобанова Л.И.</v>
      </c>
    </row>
    <row r="72" spans="1:20" s="57" customFormat="1" ht="12.75">
      <c r="A72" s="49"/>
      <c r="B72" s="58">
        <f aca="true" t="shared" si="28" ref="B72:B78">B71</f>
        <v>11</v>
      </c>
      <c r="C72" s="51" t="str">
        <f>'[1]СТАРТ+ (2)'!C97</f>
        <v>Кондратьев Максим, 1999, КМС, Екатеринбург, СДЮСШОР "Юность"</v>
      </c>
      <c r="D72" s="49"/>
      <c r="E72" s="49"/>
      <c r="F72" s="51"/>
      <c r="G72" s="51"/>
      <c r="H72" s="51"/>
      <c r="I72" s="51"/>
      <c r="J72" s="51"/>
      <c r="K72" s="51"/>
      <c r="L72" s="52"/>
      <c r="M72" s="51"/>
      <c r="N72" s="51"/>
      <c r="O72" s="51"/>
      <c r="P72" s="49"/>
      <c r="Q72" s="59">
        <f aca="true" t="shared" si="29" ref="Q72:Q79">Q71</f>
        <v>231.51</v>
      </c>
      <c r="R72" s="60"/>
      <c r="S72" s="61"/>
      <c r="T72" s="56" t="str">
        <f>'[1]СТАРТ+ (2)'!L97</f>
        <v>Лобанова Л.И.</v>
      </c>
    </row>
    <row r="73" spans="2:19" ht="12.75" outlineLevel="1">
      <c r="B73" s="58">
        <f t="shared" si="28"/>
        <v>11</v>
      </c>
      <c r="C73" s="62"/>
      <c r="D73" s="49" t="str">
        <f>'[1]СТАРТ+ (2)'!C98</f>
        <v>201В</v>
      </c>
      <c r="E73" s="63">
        <f>'[1]СТАРТ+ (2)'!D98</f>
        <v>2</v>
      </c>
      <c r="F73" s="64">
        <v>5</v>
      </c>
      <c r="G73" s="64">
        <v>4.5</v>
      </c>
      <c r="H73" s="64">
        <v>6</v>
      </c>
      <c r="I73" s="64">
        <v>5.5</v>
      </c>
      <c r="J73" s="64">
        <v>3</v>
      </c>
      <c r="K73" s="64">
        <v>2.5</v>
      </c>
      <c r="L73" s="64">
        <v>3.5</v>
      </c>
      <c r="M73" s="64">
        <v>3</v>
      </c>
      <c r="N73" s="64">
        <v>3</v>
      </c>
      <c r="O73" s="65">
        <f aca="true" t="shared" si="30" ref="O73:O78">(SUM(F73:I73)-MAX(F73:I73)-MIN(F73:I73)+(SUM(J73:N73)-MAX(J73:N73)-MIN(J73:N73)))</f>
        <v>19.5</v>
      </c>
      <c r="P73" s="66">
        <f aca="true" t="shared" si="31" ref="P73:P78">PRODUCT(O73/5*3*E73)</f>
        <v>23.4</v>
      </c>
      <c r="Q73" s="59">
        <f t="shared" si="29"/>
        <v>231.51</v>
      </c>
      <c r="R73" s="60"/>
      <c r="S73" s="61"/>
    </row>
    <row r="74" spans="2:19" ht="12.75" outlineLevel="1">
      <c r="B74" s="58">
        <f t="shared" si="28"/>
        <v>11</v>
      </c>
      <c r="C74" s="62"/>
      <c r="D74" s="49" t="str">
        <f>'[1]СТАРТ+ (2)'!E98</f>
        <v>301В</v>
      </c>
      <c r="E74" s="63">
        <f>'[1]СТАРТ+ (2)'!F98</f>
        <v>2</v>
      </c>
      <c r="F74" s="64">
        <v>6</v>
      </c>
      <c r="G74" s="64">
        <v>4.5</v>
      </c>
      <c r="H74" s="64">
        <v>5</v>
      </c>
      <c r="I74" s="64">
        <v>5.5</v>
      </c>
      <c r="J74" s="64">
        <v>7</v>
      </c>
      <c r="K74" s="64">
        <v>7</v>
      </c>
      <c r="L74" s="64">
        <v>7</v>
      </c>
      <c r="M74" s="64">
        <v>7</v>
      </c>
      <c r="N74" s="64">
        <v>7</v>
      </c>
      <c r="O74" s="65">
        <f t="shared" si="30"/>
        <v>31.5</v>
      </c>
      <c r="P74" s="66">
        <f t="shared" si="31"/>
        <v>37.8</v>
      </c>
      <c r="Q74" s="59">
        <f t="shared" si="29"/>
        <v>231.51</v>
      </c>
      <c r="R74" s="60"/>
      <c r="S74" s="61"/>
    </row>
    <row r="75" spans="2:19" ht="12.75" outlineLevel="1">
      <c r="B75" s="58">
        <f t="shared" si="28"/>
        <v>11</v>
      </c>
      <c r="C75" s="62"/>
      <c r="D75" s="49" t="str">
        <f>'[1]СТАРТ+ (2)'!G98</f>
        <v>405С</v>
      </c>
      <c r="E75" s="63">
        <f>'[1]СТАРТ+ (2)'!H98</f>
        <v>2.7</v>
      </c>
      <c r="F75" s="64">
        <v>6</v>
      </c>
      <c r="G75" s="64">
        <v>5</v>
      </c>
      <c r="H75" s="64">
        <v>5.5</v>
      </c>
      <c r="I75" s="64">
        <v>5.5</v>
      </c>
      <c r="J75" s="64">
        <v>6.5</v>
      </c>
      <c r="K75" s="64">
        <v>7</v>
      </c>
      <c r="L75" s="64">
        <v>7</v>
      </c>
      <c r="M75" s="64">
        <v>7</v>
      </c>
      <c r="N75" s="64">
        <v>6.5</v>
      </c>
      <c r="O75" s="65">
        <f t="shared" si="30"/>
        <v>31.5</v>
      </c>
      <c r="P75" s="66">
        <f t="shared" si="31"/>
        <v>51.03</v>
      </c>
      <c r="Q75" s="59">
        <f t="shared" si="29"/>
        <v>231.51</v>
      </c>
      <c r="R75" s="60"/>
      <c r="S75" s="61"/>
    </row>
    <row r="76" spans="2:19" ht="12.75" outlineLevel="1">
      <c r="B76" s="58">
        <f t="shared" si="28"/>
        <v>11</v>
      </c>
      <c r="C76" s="62"/>
      <c r="D76" s="49" t="str">
        <f>'[1]СТАРТ+ (2)'!I98</f>
        <v>107С</v>
      </c>
      <c r="E76" s="63">
        <f>'[1]СТАРТ+ (2)'!J98</f>
        <v>2.8</v>
      </c>
      <c r="F76" s="64">
        <v>2</v>
      </c>
      <c r="G76" s="64">
        <v>2</v>
      </c>
      <c r="H76" s="64">
        <v>2.5</v>
      </c>
      <c r="I76" s="64">
        <v>5</v>
      </c>
      <c r="J76" s="64">
        <v>4</v>
      </c>
      <c r="K76" s="64">
        <v>4.5</v>
      </c>
      <c r="L76" s="64">
        <v>4.5</v>
      </c>
      <c r="M76" s="64">
        <v>4.5</v>
      </c>
      <c r="N76" s="64">
        <v>4.5</v>
      </c>
      <c r="O76" s="65">
        <f t="shared" si="30"/>
        <v>18</v>
      </c>
      <c r="P76" s="66">
        <f t="shared" si="31"/>
        <v>30.24</v>
      </c>
      <c r="Q76" s="59">
        <f t="shared" si="29"/>
        <v>231.51</v>
      </c>
      <c r="R76" s="60"/>
      <c r="S76" s="61"/>
    </row>
    <row r="77" spans="2:19" ht="12.75" outlineLevel="1">
      <c r="B77" s="58">
        <f t="shared" si="28"/>
        <v>11</v>
      </c>
      <c r="C77" s="68"/>
      <c r="D77" s="49" t="str">
        <f>'[1]СТАРТ+ (2)'!K98</f>
        <v>5134Д</v>
      </c>
      <c r="E77" s="63">
        <f>'[1]СТАРТ+ (2)'!L98</f>
        <v>2.5</v>
      </c>
      <c r="F77" s="64">
        <v>5</v>
      </c>
      <c r="G77" s="64">
        <v>6</v>
      </c>
      <c r="H77" s="64">
        <v>5</v>
      </c>
      <c r="I77" s="64">
        <v>4</v>
      </c>
      <c r="J77" s="64">
        <v>5.5</v>
      </c>
      <c r="K77" s="64">
        <v>6</v>
      </c>
      <c r="L77" s="64">
        <v>6</v>
      </c>
      <c r="M77" s="64">
        <v>6</v>
      </c>
      <c r="N77" s="64">
        <v>6</v>
      </c>
      <c r="O77" s="65">
        <f t="shared" si="30"/>
        <v>28</v>
      </c>
      <c r="P77" s="66">
        <f t="shared" si="31"/>
        <v>41.99999999999999</v>
      </c>
      <c r="Q77" s="59">
        <f t="shared" si="29"/>
        <v>231.51</v>
      </c>
      <c r="R77" s="60"/>
      <c r="S77" s="61"/>
    </row>
    <row r="78" spans="2:19" ht="12.75" outlineLevel="1">
      <c r="B78" s="58">
        <f t="shared" si="28"/>
        <v>11</v>
      </c>
      <c r="C78" s="68"/>
      <c r="D78" s="49" t="str">
        <f>'[1]СТАРТ+ (2)'!M98</f>
        <v>5235Д</v>
      </c>
      <c r="E78" s="63">
        <f>'[1]СТАРТ+ (2)'!N98</f>
        <v>2.8</v>
      </c>
      <c r="F78" s="64">
        <v>4.5</v>
      </c>
      <c r="G78" s="64">
        <v>5</v>
      </c>
      <c r="H78" s="64">
        <v>5</v>
      </c>
      <c r="I78" s="64">
        <v>5</v>
      </c>
      <c r="J78" s="64">
        <v>6</v>
      </c>
      <c r="K78" s="64">
        <v>6</v>
      </c>
      <c r="L78" s="64">
        <v>6</v>
      </c>
      <c r="M78" s="64">
        <v>6</v>
      </c>
      <c r="N78" s="64">
        <v>6</v>
      </c>
      <c r="O78" s="65">
        <f t="shared" si="30"/>
        <v>28</v>
      </c>
      <c r="P78" s="66">
        <f t="shared" si="31"/>
        <v>47.03999999999999</v>
      </c>
      <c r="Q78" s="59">
        <f t="shared" si="29"/>
        <v>231.51</v>
      </c>
      <c r="R78" s="60"/>
      <c r="S78" s="61"/>
    </row>
    <row r="79" spans="2:19" ht="12.75" outlineLevel="1">
      <c r="B79" s="58">
        <f>B77</f>
        <v>11</v>
      </c>
      <c r="D79" s="55" t="s">
        <v>12</v>
      </c>
      <c r="E79" s="69">
        <f>SUM(E73:E78)</f>
        <v>14.8</v>
      </c>
      <c r="F79" s="70"/>
      <c r="G79" s="70"/>
      <c r="H79" s="70"/>
      <c r="I79" s="70"/>
      <c r="J79" s="70"/>
      <c r="K79" s="70"/>
      <c r="L79" s="71"/>
      <c r="M79" s="70"/>
      <c r="N79" s="70"/>
      <c r="O79" s="72"/>
      <c r="P79" s="73">
        <f>SUM(P73:P78)</f>
        <v>231.51</v>
      </c>
      <c r="Q79" s="59">
        <f t="shared" si="29"/>
        <v>231.51</v>
      </c>
      <c r="R79" s="60"/>
      <c r="S79" s="61"/>
    </row>
    <row r="80" spans="1:20" s="57" customFormat="1" ht="15">
      <c r="A80" s="49">
        <v>9</v>
      </c>
      <c r="B80" s="50">
        <f>'[1]СТАРТ+ (2)'!B60</f>
        <v>7</v>
      </c>
      <c r="C80" s="51" t="str">
        <f>'[1]СТАРТ+ (2)'!C60</f>
        <v>Казаков Александр, 2001, Iвз, Ставрополь, ДЮСШОР №2</v>
      </c>
      <c r="D80" s="49"/>
      <c r="E80" s="49"/>
      <c r="F80" s="51"/>
      <c r="G80" s="51"/>
      <c r="H80" s="51"/>
      <c r="I80" s="51"/>
      <c r="J80" s="51"/>
      <c r="K80" s="51"/>
      <c r="L80" s="52"/>
      <c r="M80" s="51"/>
      <c r="N80" s="51"/>
      <c r="O80" s="51"/>
      <c r="P80" s="49"/>
      <c r="Q80" s="53">
        <f>SUM(P88)</f>
        <v>219.78</v>
      </c>
      <c r="R80" s="54"/>
      <c r="S80" s="55" t="s">
        <v>11</v>
      </c>
      <c r="T80" s="56" t="str">
        <f>'[1]СТАРТ+ (2)'!L60</f>
        <v>Исаев Ю.С.</v>
      </c>
    </row>
    <row r="81" spans="1:20" s="57" customFormat="1" ht="12.75">
      <c r="A81" s="49"/>
      <c r="B81" s="58">
        <f aca="true" t="shared" si="32" ref="B81:B87">B80</f>
        <v>7</v>
      </c>
      <c r="C81" s="51" t="str">
        <f>'[1]СТАРТ+ (2)'!C61</f>
        <v>Трубин Артём, 2002, Iвз, Ставрополь, ДЮСШОР №2</v>
      </c>
      <c r="D81" s="49"/>
      <c r="E81" s="49"/>
      <c r="F81" s="51"/>
      <c r="G81" s="51"/>
      <c r="H81" s="51"/>
      <c r="I81" s="51"/>
      <c r="J81" s="51"/>
      <c r="K81" s="51"/>
      <c r="L81" s="52"/>
      <c r="M81" s="51"/>
      <c r="N81" s="51"/>
      <c r="O81" s="51"/>
      <c r="P81" s="49"/>
      <c r="Q81" s="59">
        <f aca="true" t="shared" si="33" ref="Q81:Q88">Q80</f>
        <v>219.78</v>
      </c>
      <c r="R81" s="60"/>
      <c r="S81" s="61"/>
      <c r="T81" s="56" t="str">
        <f>'[1]СТАРТ+ (2)'!L61</f>
        <v>Исаев Ю.С.</v>
      </c>
    </row>
    <row r="82" spans="2:19" ht="12.75" outlineLevel="1">
      <c r="B82" s="58">
        <f t="shared" si="32"/>
        <v>7</v>
      </c>
      <c r="C82" s="62"/>
      <c r="D82" s="49" t="str">
        <f>'[1]СТАРТ+ (2)'!C62</f>
        <v>401В</v>
      </c>
      <c r="E82" s="63">
        <f>'[1]СТАРТ+ (2)'!D62</f>
        <v>2</v>
      </c>
      <c r="F82" s="64">
        <v>5.5</v>
      </c>
      <c r="G82" s="64">
        <v>5</v>
      </c>
      <c r="H82" s="64">
        <v>5</v>
      </c>
      <c r="I82" s="64">
        <v>4.5</v>
      </c>
      <c r="J82" s="64" t="s">
        <v>14</v>
      </c>
      <c r="K82" s="64">
        <v>6</v>
      </c>
      <c r="L82" s="64">
        <v>7</v>
      </c>
      <c r="M82" s="64">
        <v>5.5</v>
      </c>
      <c r="N82" s="64">
        <v>5.5</v>
      </c>
      <c r="O82" s="65">
        <f aca="true" t="shared" si="34" ref="O82:O87">(SUM(F82:I82)-MAX(F82:I82)-MIN(F82:I82)+(SUM(J82:N82)-MAX(J82:N82)-MIN(J82:N82)))</f>
        <v>21.5</v>
      </c>
      <c r="P82" s="66">
        <f aca="true" t="shared" si="35" ref="P82:P87">PRODUCT(O82/5*3*E82)</f>
        <v>25.799999999999997</v>
      </c>
      <c r="Q82" s="59">
        <f t="shared" si="33"/>
        <v>219.78</v>
      </c>
      <c r="R82" s="60"/>
      <c r="S82" s="61"/>
    </row>
    <row r="83" spans="2:19" ht="12.75" outlineLevel="1">
      <c r="B83" s="58">
        <f t="shared" si="32"/>
        <v>7</v>
      </c>
      <c r="C83" s="62"/>
      <c r="D83" s="49" t="str">
        <f>'[1]СТАРТ+ (2)'!E62</f>
        <v>201С</v>
      </c>
      <c r="E83" s="63">
        <f>'[1]СТАРТ+ (2)'!F62</f>
        <v>2</v>
      </c>
      <c r="F83" s="64">
        <v>7</v>
      </c>
      <c r="G83" s="64">
        <v>6</v>
      </c>
      <c r="H83" s="64">
        <v>5.5</v>
      </c>
      <c r="I83" s="64">
        <v>5</v>
      </c>
      <c r="J83" s="64">
        <v>7</v>
      </c>
      <c r="K83" s="64">
        <v>6.5</v>
      </c>
      <c r="L83" s="64">
        <v>6.5</v>
      </c>
      <c r="M83" s="64">
        <v>6.5</v>
      </c>
      <c r="N83" s="64">
        <v>6.5</v>
      </c>
      <c r="O83" s="65">
        <f t="shared" si="34"/>
        <v>31</v>
      </c>
      <c r="P83" s="66">
        <f t="shared" si="35"/>
        <v>37.2</v>
      </c>
      <c r="Q83" s="59">
        <f t="shared" si="33"/>
        <v>219.78</v>
      </c>
      <c r="R83" s="60"/>
      <c r="S83" s="61"/>
    </row>
    <row r="84" spans="2:19" ht="12.75" outlineLevel="1">
      <c r="B84" s="58">
        <f t="shared" si="32"/>
        <v>7</v>
      </c>
      <c r="C84" s="62"/>
      <c r="D84" s="49" t="str">
        <f>'[1]СТАРТ+ (2)'!G62</f>
        <v>301С</v>
      </c>
      <c r="E84" s="63">
        <f>'[1]СТАРТ+ (2)'!H62</f>
        <v>1.8</v>
      </c>
      <c r="F84" s="64">
        <v>6.5</v>
      </c>
      <c r="G84" s="64">
        <v>8</v>
      </c>
      <c r="H84" s="64">
        <v>5</v>
      </c>
      <c r="I84" s="64">
        <v>4</v>
      </c>
      <c r="J84" s="64">
        <v>7</v>
      </c>
      <c r="K84" s="64">
        <v>7</v>
      </c>
      <c r="L84" s="64">
        <v>7</v>
      </c>
      <c r="M84" s="64">
        <v>6.5</v>
      </c>
      <c r="N84" s="64">
        <v>6.5</v>
      </c>
      <c r="O84" s="65">
        <f t="shared" si="34"/>
        <v>32</v>
      </c>
      <c r="P84" s="66">
        <f t="shared" si="35"/>
        <v>34.56000000000001</v>
      </c>
      <c r="Q84" s="59">
        <f t="shared" si="33"/>
        <v>219.78</v>
      </c>
      <c r="R84" s="60"/>
      <c r="S84" s="61"/>
    </row>
    <row r="85" spans="2:19" ht="12.75" outlineLevel="1">
      <c r="B85" s="58">
        <f t="shared" si="32"/>
        <v>7</v>
      </c>
      <c r="C85" s="62"/>
      <c r="D85" s="49" t="str">
        <f>'[1]СТАРТ+ (2)'!I62</f>
        <v>5132Д</v>
      </c>
      <c r="E85" s="63">
        <f>'[1]СТАРТ+ (2)'!J62</f>
        <v>2.1</v>
      </c>
      <c r="F85" s="64">
        <v>4.5</v>
      </c>
      <c r="G85" s="64">
        <v>4.5</v>
      </c>
      <c r="H85" s="64">
        <v>6.5</v>
      </c>
      <c r="I85" s="64">
        <v>5.5</v>
      </c>
      <c r="J85" s="64">
        <v>6.5</v>
      </c>
      <c r="K85" s="64">
        <v>7</v>
      </c>
      <c r="L85" s="64">
        <v>6.5</v>
      </c>
      <c r="M85" s="64">
        <v>6</v>
      </c>
      <c r="N85" s="64">
        <v>6.5</v>
      </c>
      <c r="O85" s="65">
        <f t="shared" si="34"/>
        <v>29.5</v>
      </c>
      <c r="P85" s="66">
        <f t="shared" si="35"/>
        <v>37.17000000000001</v>
      </c>
      <c r="Q85" s="59">
        <f t="shared" si="33"/>
        <v>219.78</v>
      </c>
      <c r="R85" s="60"/>
      <c r="S85" s="61"/>
    </row>
    <row r="86" spans="2:19" ht="12.75" outlineLevel="1">
      <c r="B86" s="58">
        <f t="shared" si="32"/>
        <v>7</v>
      </c>
      <c r="C86" s="68"/>
      <c r="D86" s="49" t="str">
        <f>'[1]СТАРТ+ (2)'!K62</f>
        <v>403В</v>
      </c>
      <c r="E86" s="63">
        <f>'[1]СТАРТ+ (2)'!L62</f>
        <v>2.1</v>
      </c>
      <c r="F86" s="64">
        <v>5</v>
      </c>
      <c r="G86" s="64">
        <v>4.5</v>
      </c>
      <c r="H86" s="64">
        <v>6</v>
      </c>
      <c r="I86" s="64">
        <v>5.5</v>
      </c>
      <c r="J86" s="64">
        <v>7</v>
      </c>
      <c r="K86" s="64">
        <v>7</v>
      </c>
      <c r="L86" s="64">
        <v>7</v>
      </c>
      <c r="M86" s="64">
        <v>7</v>
      </c>
      <c r="N86" s="64">
        <v>7</v>
      </c>
      <c r="O86" s="65">
        <f t="shared" si="34"/>
        <v>31.5</v>
      </c>
      <c r="P86" s="66">
        <f t="shared" si="35"/>
        <v>39.69</v>
      </c>
      <c r="Q86" s="59">
        <f t="shared" si="33"/>
        <v>219.78</v>
      </c>
      <c r="R86" s="60"/>
      <c r="S86" s="61"/>
    </row>
    <row r="87" spans="2:19" ht="12.75" outlineLevel="1">
      <c r="B87" s="58">
        <f t="shared" si="32"/>
        <v>7</v>
      </c>
      <c r="C87" s="68"/>
      <c r="D87" s="49" t="str">
        <f>'[1]СТАРТ+ (2)'!M62</f>
        <v>105В</v>
      </c>
      <c r="E87" s="63">
        <f>'[1]СТАРТ+ (2)'!N62</f>
        <v>2.4</v>
      </c>
      <c r="F87" s="64">
        <v>5</v>
      </c>
      <c r="G87" s="64">
        <v>5.5</v>
      </c>
      <c r="H87" s="64">
        <v>5.5</v>
      </c>
      <c r="I87" s="64">
        <v>5</v>
      </c>
      <c r="J87" s="64">
        <v>7</v>
      </c>
      <c r="K87" s="64">
        <v>7</v>
      </c>
      <c r="L87" s="64">
        <v>6.5</v>
      </c>
      <c r="M87" s="64">
        <v>7</v>
      </c>
      <c r="N87" s="64">
        <v>7</v>
      </c>
      <c r="O87" s="65">
        <f t="shared" si="34"/>
        <v>31.5</v>
      </c>
      <c r="P87" s="66">
        <f t="shared" si="35"/>
        <v>45.35999999999999</v>
      </c>
      <c r="Q87" s="59">
        <f t="shared" si="33"/>
        <v>219.78</v>
      </c>
      <c r="R87" s="60"/>
      <c r="S87" s="61"/>
    </row>
    <row r="88" spans="2:19" ht="12.75" outlineLevel="1">
      <c r="B88" s="58">
        <f>B86</f>
        <v>7</v>
      </c>
      <c r="D88" s="55" t="s">
        <v>12</v>
      </c>
      <c r="E88" s="69">
        <f>SUM(E82:E87)</f>
        <v>12.4</v>
      </c>
      <c r="F88" s="70"/>
      <c r="G88" s="70"/>
      <c r="H88" s="70"/>
      <c r="I88" s="70"/>
      <c r="J88" s="70"/>
      <c r="K88" s="70"/>
      <c r="L88" s="71"/>
      <c r="M88" s="70"/>
      <c r="N88" s="70"/>
      <c r="O88" s="72"/>
      <c r="P88" s="73">
        <f>SUM(P82:P87)</f>
        <v>219.78</v>
      </c>
      <c r="Q88" s="59">
        <f t="shared" si="33"/>
        <v>219.78</v>
      </c>
      <c r="R88" s="60"/>
      <c r="S88" s="61"/>
    </row>
    <row r="89" spans="1:20" s="57" customFormat="1" ht="15">
      <c r="A89" s="49">
        <v>10</v>
      </c>
      <c r="B89" s="50">
        <f>'[1]СТАРТ+ (2)'!B33</f>
        <v>4</v>
      </c>
      <c r="C89" s="51" t="str">
        <f>'[1]СТАРТ+ (2)'!C33</f>
        <v>Степаненко Александр, 2003, Iвз, Ставрополь, ДЮСШОР №2</v>
      </c>
      <c r="D89" s="49"/>
      <c r="E89" s="49"/>
      <c r="F89" s="51"/>
      <c r="G89" s="51"/>
      <c r="H89" s="51"/>
      <c r="I89" s="51"/>
      <c r="J89" s="51"/>
      <c r="K89" s="51"/>
      <c r="L89" s="52"/>
      <c r="M89" s="51"/>
      <c r="N89" s="51"/>
      <c r="O89" s="51"/>
      <c r="P89" s="49"/>
      <c r="Q89" s="53">
        <f>SUM(P97)</f>
        <v>216.87</v>
      </c>
      <c r="R89" s="54"/>
      <c r="S89" s="55" t="s">
        <v>11</v>
      </c>
      <c r="T89" s="56" t="str">
        <f>'[1]СТАРТ+ (2)'!L24</f>
        <v>Пирожков Ю.П., Дубинкин Г.П.</v>
      </c>
    </row>
    <row r="90" spans="1:20" s="57" customFormat="1" ht="12.75">
      <c r="A90" s="49"/>
      <c r="B90" s="58">
        <f aca="true" t="shared" si="36" ref="B90:B96">B89</f>
        <v>4</v>
      </c>
      <c r="C90" s="51" t="str">
        <f>'[1]СТАРТ+ (2)'!C34</f>
        <v>Чернов Максим, 2003, Iвз, Ставрополь, ДЮСШОР №2</v>
      </c>
      <c r="D90" s="49"/>
      <c r="E90" s="49"/>
      <c r="F90" s="51"/>
      <c r="G90" s="51"/>
      <c r="H90" s="51"/>
      <c r="I90" s="51"/>
      <c r="J90" s="51"/>
      <c r="K90" s="51"/>
      <c r="L90" s="52"/>
      <c r="M90" s="51"/>
      <c r="N90" s="51"/>
      <c r="O90" s="51"/>
      <c r="P90" s="49"/>
      <c r="Q90" s="59">
        <f aca="true" t="shared" si="37" ref="Q90:Q97">Q89</f>
        <v>216.87</v>
      </c>
      <c r="R90" s="60"/>
      <c r="S90" s="61"/>
      <c r="T90" s="56" t="str">
        <f>'[1]СТАРТ+ (2)'!L25</f>
        <v>Пирожков Ю.П., Дубинкин Г.П.</v>
      </c>
    </row>
    <row r="91" spans="2:19" ht="12.75" outlineLevel="1">
      <c r="B91" s="58">
        <f t="shared" si="36"/>
        <v>4</v>
      </c>
      <c r="C91" s="62"/>
      <c r="D91" s="49" t="str">
        <f>'[1]СТАРТ+ (2)'!C35</f>
        <v>401В</v>
      </c>
      <c r="E91" s="63">
        <f>'[1]СТАРТ+ (2)'!D35</f>
        <v>2</v>
      </c>
      <c r="F91" s="64">
        <v>7.5</v>
      </c>
      <c r="G91" s="64">
        <v>7.5</v>
      </c>
      <c r="H91" s="64">
        <v>7</v>
      </c>
      <c r="I91" s="64">
        <v>6.5</v>
      </c>
      <c r="J91" s="64">
        <v>8</v>
      </c>
      <c r="K91" s="64">
        <v>7.5</v>
      </c>
      <c r="L91" s="64">
        <v>7</v>
      </c>
      <c r="M91" s="64">
        <v>8</v>
      </c>
      <c r="N91" s="64">
        <v>8</v>
      </c>
      <c r="O91" s="65">
        <f aca="true" t="shared" si="38" ref="O91:O96">(SUM(F91:I91)-MAX(F91:I91)-MIN(F91:I91)+(SUM(J91:N91)-MAX(J91:N91)-MIN(J91:N91)))</f>
        <v>38</v>
      </c>
      <c r="P91" s="66">
        <f aca="true" t="shared" si="39" ref="P91:P96">PRODUCT(O91/5*3*E91)</f>
        <v>45.599999999999994</v>
      </c>
      <c r="Q91" s="59">
        <f t="shared" si="37"/>
        <v>216.87</v>
      </c>
      <c r="R91" s="60"/>
      <c r="S91" s="61"/>
    </row>
    <row r="92" spans="2:19" ht="12.75" outlineLevel="1">
      <c r="B92" s="58">
        <f t="shared" si="36"/>
        <v>4</v>
      </c>
      <c r="C92" s="62"/>
      <c r="D92" s="49" t="str">
        <f>'[1]СТАРТ+ (2)'!E35</f>
        <v>101В</v>
      </c>
      <c r="E92" s="63">
        <f>'[1]СТАРТ+ (2)'!F35</f>
        <v>2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5">
        <f t="shared" si="38"/>
        <v>0</v>
      </c>
      <c r="P92" s="66">
        <f t="shared" si="39"/>
        <v>0</v>
      </c>
      <c r="Q92" s="59">
        <f t="shared" si="37"/>
        <v>216.87</v>
      </c>
      <c r="R92" s="60"/>
      <c r="S92" s="61"/>
    </row>
    <row r="93" spans="2:19" ht="12.75" outlineLevel="1">
      <c r="B93" s="58">
        <f t="shared" si="36"/>
        <v>4</v>
      </c>
      <c r="C93" s="62"/>
      <c r="D93" s="49" t="str">
        <f>'[1]СТАРТ+ (2)'!G35</f>
        <v>5132Д</v>
      </c>
      <c r="E93" s="63">
        <f>'[1]СТАРТ+ (2)'!H35</f>
        <v>2.1</v>
      </c>
      <c r="F93" s="64">
        <v>5</v>
      </c>
      <c r="G93" s="64">
        <v>4.5</v>
      </c>
      <c r="H93" s="64">
        <v>4.5</v>
      </c>
      <c r="I93" s="64">
        <v>5</v>
      </c>
      <c r="J93" s="64">
        <v>6.5</v>
      </c>
      <c r="K93" s="64">
        <v>7</v>
      </c>
      <c r="L93" s="64">
        <v>7</v>
      </c>
      <c r="M93" s="64">
        <v>6.5</v>
      </c>
      <c r="N93" s="64">
        <v>6.5</v>
      </c>
      <c r="O93" s="65">
        <f t="shared" si="38"/>
        <v>29.5</v>
      </c>
      <c r="P93" s="66">
        <f t="shared" si="39"/>
        <v>37.17000000000001</v>
      </c>
      <c r="Q93" s="59">
        <f t="shared" si="37"/>
        <v>216.87</v>
      </c>
      <c r="R93" s="60"/>
      <c r="S93" s="61"/>
    </row>
    <row r="94" spans="2:19" ht="12.75" outlineLevel="1">
      <c r="B94" s="58">
        <f t="shared" si="36"/>
        <v>4</v>
      </c>
      <c r="C94" s="62"/>
      <c r="D94" s="49" t="str">
        <f>'[1]СТАРТ+ (2)'!I35</f>
        <v>403В</v>
      </c>
      <c r="E94" s="63">
        <f>'[1]СТАРТ+ (2)'!J35</f>
        <v>2.1</v>
      </c>
      <c r="F94" s="64">
        <v>7.5</v>
      </c>
      <c r="G94" s="64">
        <v>7</v>
      </c>
      <c r="H94" s="64">
        <v>6</v>
      </c>
      <c r="I94" s="64">
        <v>6.5</v>
      </c>
      <c r="J94" s="64">
        <v>7</v>
      </c>
      <c r="K94" s="64">
        <v>7.5</v>
      </c>
      <c r="L94" s="64">
        <v>7</v>
      </c>
      <c r="M94" s="64">
        <v>6.5</v>
      </c>
      <c r="N94" s="64">
        <v>7.5</v>
      </c>
      <c r="O94" s="65">
        <f t="shared" si="38"/>
        <v>35</v>
      </c>
      <c r="P94" s="66">
        <f t="shared" si="39"/>
        <v>44.1</v>
      </c>
      <c r="Q94" s="59">
        <f t="shared" si="37"/>
        <v>216.87</v>
      </c>
      <c r="R94" s="60"/>
      <c r="S94" s="61"/>
    </row>
    <row r="95" spans="2:19" ht="12.75" outlineLevel="1">
      <c r="B95" s="58">
        <f t="shared" si="36"/>
        <v>4</v>
      </c>
      <c r="C95" s="68"/>
      <c r="D95" s="49" t="str">
        <f>'[1]СТАРТ+ (2)'!K35</f>
        <v>105В</v>
      </c>
      <c r="E95" s="63">
        <f>'[1]СТАРТ+ (2)'!L35</f>
        <v>2.4</v>
      </c>
      <c r="F95" s="64">
        <v>7</v>
      </c>
      <c r="G95" s="64">
        <v>7.5</v>
      </c>
      <c r="H95" s="64">
        <v>5</v>
      </c>
      <c r="I95" s="64">
        <v>5</v>
      </c>
      <c r="J95" s="64">
        <v>6.5</v>
      </c>
      <c r="K95" s="64">
        <v>7</v>
      </c>
      <c r="L95" s="64">
        <v>6.5</v>
      </c>
      <c r="M95" s="64">
        <v>6</v>
      </c>
      <c r="N95" s="64">
        <v>6</v>
      </c>
      <c r="O95" s="65">
        <f t="shared" si="38"/>
        <v>31</v>
      </c>
      <c r="P95" s="66">
        <f t="shared" si="39"/>
        <v>44.64</v>
      </c>
      <c r="Q95" s="59">
        <f t="shared" si="37"/>
        <v>216.87</v>
      </c>
      <c r="R95" s="60"/>
      <c r="S95" s="61"/>
    </row>
    <row r="96" spans="2:19" ht="12.75" outlineLevel="1">
      <c r="B96" s="58">
        <f t="shared" si="36"/>
        <v>4</v>
      </c>
      <c r="C96" s="68"/>
      <c r="D96" s="49" t="str">
        <f>'[1]СТАРТ+ (2)'!M35</f>
        <v>205С</v>
      </c>
      <c r="E96" s="63">
        <f>'[1]СТАРТ+ (2)'!N35</f>
        <v>2.8</v>
      </c>
      <c r="F96" s="64">
        <v>5</v>
      </c>
      <c r="G96" s="64">
        <v>5</v>
      </c>
      <c r="H96" s="64">
        <v>4</v>
      </c>
      <c r="I96" s="64">
        <v>4</v>
      </c>
      <c r="J96" s="64">
        <v>6</v>
      </c>
      <c r="K96" s="64">
        <v>6</v>
      </c>
      <c r="L96" s="64">
        <v>5.5</v>
      </c>
      <c r="M96" s="64">
        <v>6</v>
      </c>
      <c r="N96" s="64">
        <v>6</v>
      </c>
      <c r="O96" s="65">
        <f t="shared" si="38"/>
        <v>27</v>
      </c>
      <c r="P96" s="66">
        <f t="shared" si="39"/>
        <v>45.36000000000001</v>
      </c>
      <c r="Q96" s="59">
        <f t="shared" si="37"/>
        <v>216.87</v>
      </c>
      <c r="R96" s="60"/>
      <c r="S96" s="61"/>
    </row>
    <row r="97" spans="2:19" ht="12.75" outlineLevel="1">
      <c r="B97" s="58">
        <f>B95</f>
        <v>4</v>
      </c>
      <c r="D97" s="55" t="s">
        <v>12</v>
      </c>
      <c r="E97" s="69">
        <f>SUM(E91:E96)</f>
        <v>13.399999999999999</v>
      </c>
      <c r="F97" s="70"/>
      <c r="G97" s="70"/>
      <c r="H97" s="70"/>
      <c r="I97" s="70"/>
      <c r="J97" s="70"/>
      <c r="K97" s="70"/>
      <c r="L97" s="71"/>
      <c r="M97" s="70"/>
      <c r="N97" s="70"/>
      <c r="O97" s="72"/>
      <c r="P97" s="73">
        <f>SUM(P91:P96)</f>
        <v>216.87</v>
      </c>
      <c r="Q97" s="59">
        <f t="shared" si="37"/>
        <v>216.87</v>
      </c>
      <c r="R97" s="60"/>
      <c r="S97" s="61"/>
    </row>
    <row r="98" spans="1:20" s="57" customFormat="1" ht="15">
      <c r="A98" s="49">
        <v>11</v>
      </c>
      <c r="B98" s="50">
        <f>'[1]СТАРТ+ (2)'!B42</f>
        <v>5</v>
      </c>
      <c r="C98" s="51" t="str">
        <f>'[1]СТАРТ+ (2)'!C42</f>
        <v>Коровин Георгий, 2000, КМС, Пенза, ПОСДЮСШОР</v>
      </c>
      <c r="D98" s="49"/>
      <c r="E98" s="49"/>
      <c r="F98" s="51"/>
      <c r="G98" s="51"/>
      <c r="H98" s="51"/>
      <c r="I98" s="51"/>
      <c r="J98" s="51"/>
      <c r="K98" s="51"/>
      <c r="L98" s="52"/>
      <c r="M98" s="51"/>
      <c r="N98" s="51"/>
      <c r="O98" s="51"/>
      <c r="P98" s="49"/>
      <c r="Q98" s="53">
        <f>SUM(P106)</f>
        <v>211.65</v>
      </c>
      <c r="R98" s="54"/>
      <c r="S98" s="55" t="s">
        <v>11</v>
      </c>
      <c r="T98" s="56" t="str">
        <f>'[1]СТАРТ+ (2)'!L42</f>
        <v>Кучмасов С.В.</v>
      </c>
    </row>
    <row r="99" spans="1:20" s="57" customFormat="1" ht="15">
      <c r="A99" s="49"/>
      <c r="B99" s="58">
        <f aca="true" t="shared" si="40" ref="B99:B105">B98</f>
        <v>5</v>
      </c>
      <c r="C99" s="51" t="str">
        <f>'[1]СТАРТ+ (2)'!C43</f>
        <v>Макаров Иван, 1998, КМС, Тольятти, КСДЮСШОР №10 "Олимп"</v>
      </c>
      <c r="D99" s="49"/>
      <c r="E99" s="49"/>
      <c r="F99" s="51"/>
      <c r="G99" s="51"/>
      <c r="H99" s="51"/>
      <c r="I99" s="51"/>
      <c r="J99" s="51"/>
      <c r="K99" s="51"/>
      <c r="L99" s="52"/>
      <c r="M99" s="51"/>
      <c r="N99" s="51"/>
      <c r="O99" s="51"/>
      <c r="P99" s="49"/>
      <c r="Q99" s="59">
        <f aca="true" t="shared" si="41" ref="Q99:Q106">Q98</f>
        <v>211.65</v>
      </c>
      <c r="R99" s="76"/>
      <c r="S99" s="61"/>
      <c r="T99" s="56" t="str">
        <f>'[1]СТАРТ+ (2)'!L43</f>
        <v>Донцова И.В., Ярыгин О.А.</v>
      </c>
    </row>
    <row r="100" spans="2:19" ht="12.75" outlineLevel="1">
      <c r="B100" s="58">
        <f t="shared" si="40"/>
        <v>5</v>
      </c>
      <c r="C100" s="62"/>
      <c r="D100" s="49" t="str">
        <f>'[1]СТАРТ+ (2)'!C44</f>
        <v>103В</v>
      </c>
      <c r="E100" s="63">
        <f>'[1]СТАРТ+ (2)'!D44</f>
        <v>2</v>
      </c>
      <c r="F100" s="64">
        <v>5.5</v>
      </c>
      <c r="G100" s="64">
        <v>6.5</v>
      </c>
      <c r="H100" s="64">
        <v>7</v>
      </c>
      <c r="I100" s="64">
        <v>6.5</v>
      </c>
      <c r="J100" s="64">
        <v>4</v>
      </c>
      <c r="K100" s="64">
        <v>3.5</v>
      </c>
      <c r="L100" s="64">
        <v>4.5</v>
      </c>
      <c r="M100" s="64">
        <v>3.5</v>
      </c>
      <c r="N100" s="64">
        <v>4</v>
      </c>
      <c r="O100" s="65">
        <f aca="true" t="shared" si="42" ref="O100:O105">(SUM(F100:I100)-MAX(F100:I100)-MIN(F100:I100)+(SUM(J100:N100)-MAX(J100:N100)-MIN(J100:N100)))</f>
        <v>24.5</v>
      </c>
      <c r="P100" s="66">
        <f aca="true" t="shared" si="43" ref="P100:P105">PRODUCT(O100/5*3*E100)</f>
        <v>29.400000000000002</v>
      </c>
      <c r="Q100" s="59">
        <f t="shared" si="41"/>
        <v>211.65</v>
      </c>
      <c r="R100" s="74"/>
      <c r="S100" s="61"/>
    </row>
    <row r="101" spans="2:19" ht="12.75" outlineLevel="1">
      <c r="B101" s="58">
        <f t="shared" si="40"/>
        <v>5</v>
      </c>
      <c r="C101" s="62"/>
      <c r="D101" s="49" t="str">
        <f>'[1]СТАРТ+ (2)'!E44</f>
        <v>301В</v>
      </c>
      <c r="E101" s="63">
        <f>'[1]СТАРТ+ (2)'!F44</f>
        <v>2</v>
      </c>
      <c r="F101" s="64">
        <v>6</v>
      </c>
      <c r="G101" s="64">
        <v>6.5</v>
      </c>
      <c r="H101" s="64">
        <v>6</v>
      </c>
      <c r="I101" s="64">
        <v>6.5</v>
      </c>
      <c r="J101" s="64">
        <v>4.5</v>
      </c>
      <c r="K101" s="64">
        <v>5</v>
      </c>
      <c r="L101" s="64">
        <v>5</v>
      </c>
      <c r="M101" s="64">
        <v>4.5</v>
      </c>
      <c r="N101" s="64">
        <v>5</v>
      </c>
      <c r="O101" s="65">
        <f t="shared" si="42"/>
        <v>27</v>
      </c>
      <c r="P101" s="66">
        <f t="shared" si="43"/>
        <v>32.400000000000006</v>
      </c>
      <c r="Q101" s="59">
        <f t="shared" si="41"/>
        <v>211.65</v>
      </c>
      <c r="R101" s="74"/>
      <c r="S101" s="61"/>
    </row>
    <row r="102" spans="2:19" ht="12.75" outlineLevel="1">
      <c r="B102" s="58">
        <f t="shared" si="40"/>
        <v>5</v>
      </c>
      <c r="C102" s="62"/>
      <c r="D102" s="49" t="str">
        <f>'[1]СТАРТ+ (2)'!G44</f>
        <v>105В</v>
      </c>
      <c r="E102" s="63">
        <f>'[1]СТАРТ+ (2)'!H44</f>
        <v>2.4</v>
      </c>
      <c r="F102" s="64">
        <v>4</v>
      </c>
      <c r="G102" s="64">
        <v>4</v>
      </c>
      <c r="H102" s="64">
        <v>6</v>
      </c>
      <c r="I102" s="64">
        <v>6</v>
      </c>
      <c r="J102" s="64">
        <v>3.5</v>
      </c>
      <c r="K102" s="64">
        <v>4</v>
      </c>
      <c r="L102" s="64">
        <v>4</v>
      </c>
      <c r="M102" s="64">
        <v>4.5</v>
      </c>
      <c r="N102" s="64">
        <v>4</v>
      </c>
      <c r="O102" s="65">
        <f t="shared" si="42"/>
        <v>22</v>
      </c>
      <c r="P102" s="66">
        <f t="shared" si="43"/>
        <v>31.68</v>
      </c>
      <c r="Q102" s="59">
        <f t="shared" si="41"/>
        <v>211.65</v>
      </c>
      <c r="R102" s="74"/>
      <c r="S102" s="61"/>
    </row>
    <row r="103" spans="2:19" ht="12.75" outlineLevel="1">
      <c r="B103" s="58">
        <f t="shared" si="40"/>
        <v>5</v>
      </c>
      <c r="C103" s="62"/>
      <c r="D103" s="49" t="str">
        <f>'[1]СТАРТ+ (2)'!I44</f>
        <v>405С</v>
      </c>
      <c r="E103" s="63">
        <f>'[1]СТАРТ+ (2)'!J44</f>
        <v>2.7</v>
      </c>
      <c r="F103" s="64">
        <v>4.5</v>
      </c>
      <c r="G103" s="64">
        <v>2.5</v>
      </c>
      <c r="H103" s="64">
        <v>4</v>
      </c>
      <c r="I103" s="64">
        <v>4</v>
      </c>
      <c r="J103" s="64">
        <v>5</v>
      </c>
      <c r="K103" s="64">
        <v>5</v>
      </c>
      <c r="L103" s="64">
        <v>5.5</v>
      </c>
      <c r="M103" s="64">
        <v>4.5</v>
      </c>
      <c r="N103" s="64">
        <v>4</v>
      </c>
      <c r="O103" s="65">
        <f t="shared" si="42"/>
        <v>22.5</v>
      </c>
      <c r="P103" s="66">
        <f t="shared" si="43"/>
        <v>36.45</v>
      </c>
      <c r="Q103" s="59">
        <f t="shared" si="41"/>
        <v>211.65</v>
      </c>
      <c r="R103" s="74"/>
      <c r="S103" s="61"/>
    </row>
    <row r="104" spans="2:19" ht="12.75" outlineLevel="1">
      <c r="B104" s="58">
        <f t="shared" si="40"/>
        <v>5</v>
      </c>
      <c r="C104" s="68"/>
      <c r="D104" s="49" t="str">
        <f>'[1]СТАРТ+ (2)'!K44</f>
        <v>205С</v>
      </c>
      <c r="E104" s="63">
        <f>'[1]СТАРТ+ (2)'!L44</f>
        <v>2.8</v>
      </c>
      <c r="F104" s="64">
        <v>3</v>
      </c>
      <c r="G104" s="64">
        <v>3.5</v>
      </c>
      <c r="H104" s="64">
        <v>4.5</v>
      </c>
      <c r="I104" s="64">
        <v>5</v>
      </c>
      <c r="J104" s="64">
        <v>6</v>
      </c>
      <c r="K104" s="64">
        <v>5.5</v>
      </c>
      <c r="L104" s="64">
        <v>5.5</v>
      </c>
      <c r="M104" s="64">
        <v>6</v>
      </c>
      <c r="N104" s="64">
        <v>6</v>
      </c>
      <c r="O104" s="65">
        <f t="shared" si="42"/>
        <v>25.5</v>
      </c>
      <c r="P104" s="66">
        <f t="shared" si="43"/>
        <v>42.839999999999996</v>
      </c>
      <c r="Q104" s="59">
        <f t="shared" si="41"/>
        <v>211.65</v>
      </c>
      <c r="R104" s="74"/>
      <c r="S104" s="61"/>
    </row>
    <row r="105" spans="2:19" ht="12.75" outlineLevel="1">
      <c r="B105" s="58">
        <f t="shared" si="40"/>
        <v>5</v>
      </c>
      <c r="C105" s="68"/>
      <c r="D105" s="49" t="str">
        <f>'[1]СТАРТ+ (2)'!M44</f>
        <v>5233Д</v>
      </c>
      <c r="E105" s="63">
        <f>'[1]СТАРТ+ (2)'!N44</f>
        <v>2.4</v>
      </c>
      <c r="F105" s="64">
        <v>3.5</v>
      </c>
      <c r="G105" s="64">
        <v>4</v>
      </c>
      <c r="H105" s="64">
        <v>6.5</v>
      </c>
      <c r="I105" s="64">
        <v>6.5</v>
      </c>
      <c r="J105" s="64">
        <v>5.5</v>
      </c>
      <c r="K105" s="64">
        <v>5</v>
      </c>
      <c r="L105" s="64">
        <v>5.5</v>
      </c>
      <c r="M105" s="64">
        <v>5.5</v>
      </c>
      <c r="N105" s="64">
        <v>5.5</v>
      </c>
      <c r="O105" s="65">
        <f t="shared" si="42"/>
        <v>27</v>
      </c>
      <c r="P105" s="66">
        <f t="shared" si="43"/>
        <v>38.88</v>
      </c>
      <c r="Q105" s="59">
        <f t="shared" si="41"/>
        <v>211.65</v>
      </c>
      <c r="R105" s="74"/>
      <c r="S105" s="61"/>
    </row>
    <row r="106" spans="2:19" ht="12.75" outlineLevel="1">
      <c r="B106" s="58">
        <f>B104</f>
        <v>5</v>
      </c>
      <c r="D106" s="55" t="s">
        <v>12</v>
      </c>
      <c r="E106" s="69">
        <f>SUM(E100:E105)</f>
        <v>14.300000000000002</v>
      </c>
      <c r="F106" s="70"/>
      <c r="G106" s="70"/>
      <c r="H106" s="70"/>
      <c r="I106" s="70"/>
      <c r="J106" s="70"/>
      <c r="K106" s="70"/>
      <c r="L106" s="71"/>
      <c r="M106" s="70"/>
      <c r="N106" s="70"/>
      <c r="O106" s="72"/>
      <c r="P106" s="73">
        <f>SUM(P100:P105)</f>
        <v>211.65</v>
      </c>
      <c r="Q106" s="59">
        <f t="shared" si="41"/>
        <v>211.65</v>
      </c>
      <c r="R106" s="74"/>
      <c r="S106" s="61"/>
    </row>
    <row r="107" spans="1:21" ht="15">
      <c r="A107" s="49">
        <v>12</v>
      </c>
      <c r="B107" s="50">
        <f>'[1]СТАРТ+ (2)'!B78</f>
        <v>9</v>
      </c>
      <c r="C107" s="51" t="str">
        <f>'[1]СТАРТ+ (2)'!C78</f>
        <v>Макаренко Вячеслав, 1999, КМС, Екатеринбург, СДЮСШОР "Юность"</v>
      </c>
      <c r="D107" s="49"/>
      <c r="E107" s="49"/>
      <c r="F107" s="51"/>
      <c r="G107" s="51"/>
      <c r="H107" s="51"/>
      <c r="I107" s="51"/>
      <c r="J107" s="51"/>
      <c r="K107" s="51"/>
      <c r="L107" s="52"/>
      <c r="M107" s="51"/>
      <c r="N107" s="51"/>
      <c r="O107" s="51"/>
      <c r="P107" s="49"/>
      <c r="Q107" s="53">
        <f>SUM(P115)</f>
        <v>207.39</v>
      </c>
      <c r="R107" s="54"/>
      <c r="S107" s="55" t="s">
        <v>11</v>
      </c>
      <c r="T107" s="56" t="str">
        <f>'[1]СТАРТ+ (2)'!L78</f>
        <v>Лобанова Л.И.</v>
      </c>
      <c r="U107" s="57"/>
    </row>
    <row r="108" spans="1:21" ht="12.75">
      <c r="A108" s="49"/>
      <c r="B108" s="58">
        <f aca="true" t="shared" si="44" ref="B108:B114">B107</f>
        <v>9</v>
      </c>
      <c r="C108" s="51" t="str">
        <f>'[1]СТАРТ+ (2)'!C79</f>
        <v>Брызгалов Михаил, 1996, КМС, Екатеринбург, СДЮСШОР "Юность"</v>
      </c>
      <c r="D108" s="49"/>
      <c r="E108" s="49"/>
      <c r="F108" s="51"/>
      <c r="G108" s="77"/>
      <c r="H108" s="77"/>
      <c r="I108" s="77"/>
      <c r="J108" s="77"/>
      <c r="K108" s="77"/>
      <c r="L108" s="78"/>
      <c r="M108" s="77"/>
      <c r="N108" s="77"/>
      <c r="O108" s="51"/>
      <c r="P108" s="49"/>
      <c r="Q108" s="59">
        <f aca="true" t="shared" si="45" ref="Q108:Q115">Q107</f>
        <v>207.39</v>
      </c>
      <c r="R108" s="60"/>
      <c r="S108" s="61"/>
      <c r="T108" s="56" t="str">
        <f>'[1]СТАРТ+ (2)'!L79</f>
        <v>Лобанова Л.И.</v>
      </c>
      <c r="U108" s="57"/>
    </row>
    <row r="109" spans="2:19" ht="12.75">
      <c r="B109" s="58">
        <f t="shared" si="44"/>
        <v>9</v>
      </c>
      <c r="C109" s="62"/>
      <c r="D109" s="49" t="str">
        <f>'[1]СТАРТ+ (2)'!C80</f>
        <v>201В</v>
      </c>
      <c r="E109" s="63">
        <f>'[1]СТАРТ+ (2)'!D80</f>
        <v>2</v>
      </c>
      <c r="F109" s="64">
        <v>5.5</v>
      </c>
      <c r="G109" s="64">
        <v>5.5</v>
      </c>
      <c r="H109" s="64">
        <v>6</v>
      </c>
      <c r="I109" s="64">
        <v>5.5</v>
      </c>
      <c r="J109" s="64">
        <v>7</v>
      </c>
      <c r="K109" s="64">
        <v>6.5</v>
      </c>
      <c r="L109" s="64">
        <v>6.5</v>
      </c>
      <c r="M109" s="64">
        <v>6</v>
      </c>
      <c r="N109" s="64">
        <v>6.5</v>
      </c>
      <c r="O109" s="65">
        <f aca="true" t="shared" si="46" ref="O109:O114">(SUM(F109:I109)-MAX(F109:I109)-MIN(F109:I109)+(SUM(J109:N109)-MAX(J109:N109)-MIN(J109:N109)))</f>
        <v>30.5</v>
      </c>
      <c r="P109" s="66">
        <f aca="true" t="shared" si="47" ref="P109:P114">PRODUCT(O109/5*3*E109)</f>
        <v>36.599999999999994</v>
      </c>
      <c r="Q109" s="59">
        <f t="shared" si="45"/>
        <v>207.39</v>
      </c>
      <c r="R109" s="60"/>
      <c r="S109" s="61"/>
    </row>
    <row r="110" spans="2:19" ht="12.75">
      <c r="B110" s="58">
        <f t="shared" si="44"/>
        <v>9</v>
      </c>
      <c r="C110" s="62"/>
      <c r="D110" s="49" t="str">
        <f>'[1]СТАРТ+ (2)'!E80</f>
        <v>301В</v>
      </c>
      <c r="E110" s="63">
        <f>'[1]СТАРТ+ (2)'!F80</f>
        <v>2</v>
      </c>
      <c r="F110" s="64">
        <v>5</v>
      </c>
      <c r="G110" s="64">
        <v>4</v>
      </c>
      <c r="H110" s="64">
        <v>5</v>
      </c>
      <c r="I110" s="64">
        <v>5.5</v>
      </c>
      <c r="J110" s="64">
        <v>5.5</v>
      </c>
      <c r="K110" s="64">
        <v>5.5</v>
      </c>
      <c r="L110" s="64">
        <v>5</v>
      </c>
      <c r="M110" s="64">
        <v>6</v>
      </c>
      <c r="N110" s="64">
        <v>6</v>
      </c>
      <c r="O110" s="65">
        <f t="shared" si="46"/>
        <v>27</v>
      </c>
      <c r="P110" s="66">
        <f t="shared" si="47"/>
        <v>32.400000000000006</v>
      </c>
      <c r="Q110" s="59">
        <f t="shared" si="45"/>
        <v>207.39</v>
      </c>
      <c r="R110" s="60"/>
      <c r="S110" s="61"/>
    </row>
    <row r="111" spans="2:19" ht="12.75">
      <c r="B111" s="58">
        <f t="shared" si="44"/>
        <v>9</v>
      </c>
      <c r="C111" s="62"/>
      <c r="D111" s="49" t="str">
        <f>'[1]СТАРТ+ (2)'!G80</f>
        <v>105В</v>
      </c>
      <c r="E111" s="63">
        <f>'[1]СТАРТ+ (2)'!H80</f>
        <v>2.4</v>
      </c>
      <c r="F111" s="64">
        <v>5</v>
      </c>
      <c r="G111" s="64">
        <v>4</v>
      </c>
      <c r="H111" s="64">
        <v>3.5</v>
      </c>
      <c r="I111" s="64">
        <v>3.5</v>
      </c>
      <c r="J111" s="64">
        <v>5.5</v>
      </c>
      <c r="K111" s="64">
        <v>6</v>
      </c>
      <c r="L111" s="64">
        <v>5.5</v>
      </c>
      <c r="M111" s="64">
        <v>5.5</v>
      </c>
      <c r="N111" s="64">
        <v>5.5</v>
      </c>
      <c r="O111" s="65">
        <f t="shared" si="46"/>
        <v>24</v>
      </c>
      <c r="P111" s="66">
        <f t="shared" si="47"/>
        <v>34.559999999999995</v>
      </c>
      <c r="Q111" s="59">
        <f t="shared" si="45"/>
        <v>207.39</v>
      </c>
      <c r="R111" s="60"/>
      <c r="S111" s="61"/>
    </row>
    <row r="112" spans="2:19" ht="12.75">
      <c r="B112" s="58">
        <f t="shared" si="44"/>
        <v>9</v>
      </c>
      <c r="C112" s="62"/>
      <c r="D112" s="49" t="str">
        <f>'[1]СТАРТ+ (2)'!I80</f>
        <v>405С</v>
      </c>
      <c r="E112" s="63">
        <f>'[1]СТАРТ+ (2)'!J80</f>
        <v>2.7</v>
      </c>
      <c r="F112" s="64">
        <v>2.5</v>
      </c>
      <c r="G112" s="64">
        <v>0.5</v>
      </c>
      <c r="H112" s="64">
        <v>4</v>
      </c>
      <c r="I112" s="64">
        <v>4</v>
      </c>
      <c r="J112" s="64">
        <v>4.5</v>
      </c>
      <c r="K112" s="64">
        <v>5</v>
      </c>
      <c r="L112" s="64">
        <v>5</v>
      </c>
      <c r="M112" s="64">
        <v>5</v>
      </c>
      <c r="N112" s="64">
        <v>5</v>
      </c>
      <c r="O112" s="65">
        <f t="shared" si="46"/>
        <v>21.5</v>
      </c>
      <c r="P112" s="66">
        <f t="shared" si="47"/>
        <v>34.83</v>
      </c>
      <c r="Q112" s="59">
        <f t="shared" si="45"/>
        <v>207.39</v>
      </c>
      <c r="R112" s="60"/>
      <c r="S112" s="61"/>
    </row>
    <row r="113" spans="2:19" ht="12.75">
      <c r="B113" s="58">
        <f t="shared" si="44"/>
        <v>9</v>
      </c>
      <c r="C113" s="68"/>
      <c r="D113" s="49" t="str">
        <f>'[1]СТАРТ+ (2)'!K80</f>
        <v>5231Д</v>
      </c>
      <c r="E113" s="63">
        <f>'[1]СТАРТ+ (2)'!L80</f>
        <v>2</v>
      </c>
      <c r="F113" s="64">
        <v>4.5</v>
      </c>
      <c r="G113" s="64">
        <v>5</v>
      </c>
      <c r="H113" s="64">
        <v>6</v>
      </c>
      <c r="I113" s="64">
        <v>6.5</v>
      </c>
      <c r="J113" s="64">
        <v>5.5</v>
      </c>
      <c r="K113" s="64">
        <v>5</v>
      </c>
      <c r="L113" s="64">
        <v>5.5</v>
      </c>
      <c r="M113" s="64">
        <v>5.5</v>
      </c>
      <c r="N113" s="64">
        <v>5.5</v>
      </c>
      <c r="O113" s="65">
        <f t="shared" si="46"/>
        <v>27.5</v>
      </c>
      <c r="P113" s="66">
        <f t="shared" si="47"/>
        <v>33</v>
      </c>
      <c r="Q113" s="59">
        <f t="shared" si="45"/>
        <v>207.39</v>
      </c>
      <c r="R113" s="60"/>
      <c r="S113" s="61"/>
    </row>
    <row r="114" spans="2:19" ht="12.75">
      <c r="B114" s="58">
        <f t="shared" si="44"/>
        <v>9</v>
      </c>
      <c r="C114" s="68"/>
      <c r="D114" s="49" t="str">
        <f>'[1]СТАРТ+ (2)'!M80</f>
        <v>5233Д</v>
      </c>
      <c r="E114" s="63">
        <f>'[1]СТАРТ+ (2)'!N80</f>
        <v>2.4</v>
      </c>
      <c r="F114" s="64">
        <v>4.5</v>
      </c>
      <c r="G114" s="64">
        <v>4.5</v>
      </c>
      <c r="H114" s="64">
        <v>5.5</v>
      </c>
      <c r="I114" s="64">
        <v>6</v>
      </c>
      <c r="J114" s="64">
        <v>5</v>
      </c>
      <c r="K114" s="64">
        <v>5.5</v>
      </c>
      <c r="L114" s="64">
        <v>4</v>
      </c>
      <c r="M114" s="64">
        <v>5.5</v>
      </c>
      <c r="N114" s="64">
        <v>4.5</v>
      </c>
      <c r="O114" s="65">
        <f t="shared" si="46"/>
        <v>25</v>
      </c>
      <c r="P114" s="66">
        <f t="shared" si="47"/>
        <v>36</v>
      </c>
      <c r="Q114" s="59">
        <f t="shared" si="45"/>
        <v>207.39</v>
      </c>
      <c r="R114" s="60"/>
      <c r="S114" s="61"/>
    </row>
    <row r="115" spans="2:19" ht="12.75">
      <c r="B115" s="58">
        <f>B113</f>
        <v>9</v>
      </c>
      <c r="D115" s="55" t="s">
        <v>12</v>
      </c>
      <c r="E115" s="69">
        <f>SUM(E109:E114)</f>
        <v>13.500000000000002</v>
      </c>
      <c r="F115" s="70"/>
      <c r="G115" s="70"/>
      <c r="H115" s="70"/>
      <c r="I115" s="70"/>
      <c r="J115" s="70"/>
      <c r="K115" s="70"/>
      <c r="L115" s="71"/>
      <c r="M115" s="70"/>
      <c r="N115" s="70"/>
      <c r="O115" s="72"/>
      <c r="P115" s="73">
        <f>SUM(P109:P114)</f>
        <v>207.39</v>
      </c>
      <c r="Q115" s="59">
        <f t="shared" si="45"/>
        <v>207.39</v>
      </c>
      <c r="R115" s="60"/>
      <c r="S115" s="61"/>
    </row>
  </sheetData>
  <sheetProtection/>
  <mergeCells count="2">
    <mergeCell ref="F5:N5"/>
    <mergeCell ref="D2:Q2"/>
  </mergeCells>
  <printOptions/>
  <pageMargins left="0.3937007874015748" right="0" top="0.7480314960629921" bottom="0.35433070866141736" header="0.1968503937007874" footer="0.3149606299212598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Лана</dc:creator>
  <cp:keywords/>
  <dc:description/>
  <cp:lastModifiedBy>Лана</cp:lastModifiedBy>
  <dcterms:created xsi:type="dcterms:W3CDTF">2013-01-01T11:01:57Z</dcterms:created>
  <dcterms:modified xsi:type="dcterms:W3CDTF">2013-01-01T11:02:40Z</dcterms:modified>
  <cp:category/>
  <cp:version/>
  <cp:contentType/>
  <cp:contentStatus/>
</cp:coreProperties>
</file>