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3m" sheetId="1" r:id="rId1"/>
  </sheets>
  <externalReferences>
    <externalReference r:id="rId4"/>
  </externalReferences>
  <definedNames>
    <definedName name="_xlnm.Print_Area" localSheetId="0">'3m'!$A$2:$V$71</definedName>
  </definedNames>
  <calcPr fullCalcOnLoad="1"/>
</workbook>
</file>

<file path=xl/sharedStrings.xml><?xml version="1.0" encoding="utf-8"?>
<sst xmlns="http://schemas.openxmlformats.org/spreadsheetml/2006/main" count="20" uniqueCount="12">
  <si>
    <t>Всероссийские соревнования по прыжкам в воду "Кубок Урала"                                                20-23 ДЕКАБРЯ 2012 года г.Бузулук</t>
  </si>
  <si>
    <t>судьи</t>
  </si>
  <si>
    <t xml:space="preserve">Выполнение </t>
  </si>
  <si>
    <t>Место</t>
  </si>
  <si>
    <t>Ф.И.</t>
  </si>
  <si>
    <t>прыжок</t>
  </si>
  <si>
    <t>К.Т.</t>
  </si>
  <si>
    <t>СУММА</t>
  </si>
  <si>
    <t>разряда</t>
  </si>
  <si>
    <t>Тренер</t>
  </si>
  <si>
    <t>КМС</t>
  </si>
  <si>
    <t>кэт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</si>
</sst>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b/>
      <sz val="10"/>
      <color indexed="9"/>
      <name val="Arial Cyr"/>
      <family val="2"/>
    </font>
    <font>
      <sz val="8"/>
      <color indexed="9"/>
      <name val="Arial Cyr"/>
      <family val="2"/>
    </font>
    <font>
      <sz val="10"/>
      <name val="Times New Roman"/>
      <family val="1"/>
    </font>
    <font>
      <b/>
      <sz val="9"/>
      <color indexed="12"/>
      <name val="Arial Cyr"/>
      <family val="0"/>
    </font>
    <font>
      <b/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33" applyFont="1">
      <alignment/>
      <protection/>
    </xf>
    <xf numFmtId="0" fontId="0" fillId="0" borderId="0" xfId="56" applyFont="1">
      <alignment/>
      <protection/>
    </xf>
    <xf numFmtId="0" fontId="21" fillId="0" borderId="0" xfId="56" applyFont="1">
      <alignment/>
      <protection/>
    </xf>
    <xf numFmtId="0" fontId="0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horizontal="left" wrapText="1"/>
      <protection/>
    </xf>
    <xf numFmtId="0" fontId="0" fillId="0" borderId="0" xfId="57" applyFont="1">
      <alignment/>
      <protection/>
    </xf>
    <xf numFmtId="0" fontId="0" fillId="0" borderId="0" xfId="33" applyFont="1">
      <alignment/>
      <protection/>
    </xf>
    <xf numFmtId="0" fontId="7" fillId="0" borderId="0" xfId="55">
      <alignment/>
      <protection/>
    </xf>
    <xf numFmtId="14" fontId="24" fillId="0" borderId="0" xfId="55" applyNumberFormat="1" applyFont="1">
      <alignment/>
      <protection/>
    </xf>
    <xf numFmtId="14" fontId="25" fillId="0" borderId="0" xfId="55" applyNumberFormat="1" applyFont="1" applyAlignment="1">
      <alignment horizontal="center" wrapText="1"/>
      <protection/>
    </xf>
    <xf numFmtId="0" fontId="26" fillId="0" borderId="0" xfId="55" applyFont="1" applyAlignment="1">
      <alignment horizontal="center" wrapText="1"/>
      <protection/>
    </xf>
    <xf numFmtId="0" fontId="0" fillId="0" borderId="0" xfId="56" applyFont="1" applyAlignment="1">
      <alignment horizontal="center"/>
      <protection/>
    </xf>
    <xf numFmtId="0" fontId="27" fillId="0" borderId="0" xfId="33" applyFont="1">
      <alignment/>
      <protection/>
    </xf>
    <xf numFmtId="0" fontId="28" fillId="0" borderId="0" xfId="56" applyFont="1">
      <alignment/>
      <protection/>
    </xf>
    <xf numFmtId="0" fontId="27" fillId="0" borderId="10" xfId="56" applyFont="1" applyBorder="1" applyAlignment="1">
      <alignment horizontal="center"/>
      <protection/>
    </xf>
    <xf numFmtId="0" fontId="27" fillId="0" borderId="10" xfId="56" applyFont="1" applyBorder="1" applyAlignment="1">
      <alignment horizontal="left"/>
      <protection/>
    </xf>
    <xf numFmtId="164" fontId="27" fillId="0" borderId="10" xfId="56" applyNumberFormat="1" applyFont="1" applyBorder="1" applyAlignment="1">
      <alignment horizontal="left"/>
      <protection/>
    </xf>
    <xf numFmtId="0" fontId="27" fillId="0" borderId="10" xfId="56" applyFont="1" applyBorder="1" applyAlignment="1">
      <alignment horizontal="center" vertical="center"/>
      <protection/>
    </xf>
    <xf numFmtId="0" fontId="7" fillId="0" borderId="10" xfId="56" applyBorder="1" applyAlignment="1">
      <alignment horizontal="center" vertical="center"/>
      <protection/>
    </xf>
    <xf numFmtId="0" fontId="27" fillId="0" borderId="10" xfId="56" applyFont="1" applyBorder="1" applyAlignment="1">
      <alignment vertical="center"/>
      <protection/>
    </xf>
    <xf numFmtId="0" fontId="27" fillId="0" borderId="10" xfId="57" applyFont="1" applyBorder="1" applyAlignment="1">
      <alignment vertical="center"/>
      <protection/>
    </xf>
    <xf numFmtId="164" fontId="23" fillId="0" borderId="10" xfId="57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/>
      <protection/>
    </xf>
    <xf numFmtId="0" fontId="27" fillId="0" borderId="11" xfId="56" applyFont="1" applyBorder="1" applyAlignment="1">
      <alignment horizontal="center"/>
      <protection/>
    </xf>
    <xf numFmtId="0" fontId="27" fillId="0" borderId="11" xfId="56" applyFont="1" applyBorder="1" applyAlignment="1">
      <alignment horizontal="left"/>
      <protection/>
    </xf>
    <xf numFmtId="0" fontId="20" fillId="0" borderId="12" xfId="56" applyFont="1" applyBorder="1" applyAlignment="1">
      <alignment horizontal="center"/>
      <protection/>
    </xf>
    <xf numFmtId="0" fontId="29" fillId="0" borderId="12" xfId="56" applyFont="1" applyBorder="1">
      <alignment/>
      <protection/>
    </xf>
    <xf numFmtId="0" fontId="29" fillId="0" borderId="13" xfId="56" applyFont="1" applyBorder="1" applyAlignment="1">
      <alignment horizontal="center"/>
      <protection/>
    </xf>
    <xf numFmtId="0" fontId="29" fillId="0" borderId="12" xfId="56" applyFont="1" applyBorder="1" applyAlignment="1">
      <alignment horizontal="center"/>
      <protection/>
    </xf>
    <xf numFmtId="0" fontId="29" fillId="0" borderId="14" xfId="56" applyFont="1" applyBorder="1" applyAlignment="1">
      <alignment horizontal="center"/>
      <protection/>
    </xf>
    <xf numFmtId="0" fontId="30" fillId="0" borderId="12" xfId="56" applyFont="1" applyBorder="1">
      <alignment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vertical="center"/>
      <protection/>
    </xf>
    <xf numFmtId="0" fontId="27" fillId="0" borderId="0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0" fontId="31" fillId="0" borderId="0" xfId="56" applyFont="1" applyBorder="1" applyAlignment="1">
      <alignment vertical="center"/>
      <protection/>
    </xf>
    <xf numFmtId="1" fontId="31" fillId="0" borderId="0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vertical="center"/>
      <protection/>
    </xf>
    <xf numFmtId="0" fontId="28" fillId="0" borderId="0" xfId="33" applyFont="1" applyAlignment="1">
      <alignment horizontal="center"/>
      <protection/>
    </xf>
    <xf numFmtId="0" fontId="29" fillId="0" borderId="0" xfId="33" applyFont="1" applyAlignment="1">
      <alignment horizontal="center"/>
      <protection/>
    </xf>
    <xf numFmtId="0" fontId="28" fillId="0" borderId="0" xfId="33" applyFont="1" applyAlignment="1">
      <alignment horizontal="left"/>
      <protection/>
    </xf>
    <xf numFmtId="0" fontId="29" fillId="0" borderId="0" xfId="33" applyFont="1" applyAlignment="1">
      <alignment horizontal="left"/>
      <protection/>
    </xf>
    <xf numFmtId="2" fontId="21" fillId="0" borderId="0" xfId="34" applyNumberFormat="1" applyFont="1" applyAlignment="1">
      <alignment horizontal="center"/>
      <protection/>
    </xf>
    <xf numFmtId="1" fontId="21" fillId="0" borderId="0" xfId="34" applyNumberFormat="1" applyFont="1" applyAlignment="1">
      <alignment horizontal="center"/>
      <protection/>
    </xf>
    <xf numFmtId="0" fontId="27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28" fillId="0" borderId="0" xfId="33" applyFont="1">
      <alignment/>
      <protection/>
    </xf>
    <xf numFmtId="0" fontId="32" fillId="0" borderId="0" xfId="33" applyFont="1" applyAlignment="1">
      <alignment horizontal="center"/>
      <protection/>
    </xf>
    <xf numFmtId="2" fontId="33" fillId="0" borderId="0" xfId="33" applyNumberFormat="1" applyFont="1" applyAlignment="1">
      <alignment horizontal="center"/>
      <protection/>
    </xf>
    <xf numFmtId="1" fontId="33" fillId="0" borderId="0" xfId="33" applyNumberFormat="1" applyFont="1" applyAlignment="1">
      <alignment horizontal="center"/>
      <protection/>
    </xf>
    <xf numFmtId="0" fontId="0" fillId="0" borderId="0" xfId="33" applyFont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164" fontId="34" fillId="0" borderId="0" xfId="34" applyNumberFormat="1" applyFont="1" applyBorder="1" applyAlignment="1">
      <alignment horizontal="center"/>
      <protection/>
    </xf>
    <xf numFmtId="164" fontId="29" fillId="0" borderId="0" xfId="55" applyNumberFormat="1" applyFont="1" applyAlignment="1">
      <alignment horizontal="center" vertical="center"/>
      <protection/>
    </xf>
    <xf numFmtId="2" fontId="35" fillId="0" borderId="0" xfId="33" applyNumberFormat="1" applyFont="1" applyBorder="1" applyAlignment="1">
      <alignment horizontal="center"/>
      <protection/>
    </xf>
    <xf numFmtId="2" fontId="28" fillId="0" borderId="0" xfId="33" applyNumberFormat="1" applyFont="1" applyBorder="1" applyAlignment="1">
      <alignment horizontal="center"/>
      <protection/>
    </xf>
    <xf numFmtId="0" fontId="23" fillId="0" borderId="0" xfId="33" applyFont="1" applyAlignment="1">
      <alignment horizontal="left" wrapText="1"/>
      <protection/>
    </xf>
    <xf numFmtId="0" fontId="23" fillId="0" borderId="0" xfId="33" applyFont="1" applyAlignment="1">
      <alignment horizontal="right"/>
      <protection/>
    </xf>
    <xf numFmtId="164" fontId="27" fillId="0" borderId="0" xfId="33" applyNumberFormat="1" applyFont="1" applyAlignment="1">
      <alignment horizontal="center"/>
      <protection/>
    </xf>
    <xf numFmtId="0" fontId="7" fillId="0" borderId="0" xfId="56">
      <alignment/>
      <protection/>
    </xf>
    <xf numFmtId="0" fontId="20" fillId="0" borderId="0" xfId="54" applyFont="1">
      <alignment/>
      <protection/>
    </xf>
    <xf numFmtId="2" fontId="27" fillId="0" borderId="0" xfId="33" applyNumberFormat="1" applyFont="1" applyBorder="1" applyAlignment="1">
      <alignment horizontal="center"/>
      <protection/>
    </xf>
    <xf numFmtId="2" fontId="23" fillId="0" borderId="0" xfId="33" applyNumberFormat="1" applyFont="1" applyBorder="1" applyAlignment="1">
      <alignment horizontal="center"/>
      <protection/>
    </xf>
    <xf numFmtId="0" fontId="36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0" fontId="22" fillId="0" borderId="0" xfId="33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да вышка  К-2008-3 день" xfId="54"/>
    <cellStyle name="Обычный_Синхрон 3 МЕТРА Дев+Юн" xfId="55"/>
    <cellStyle name="Обычный_Чемпионат и Перв 1 и 3 м" xfId="56"/>
    <cellStyle name="Обычный_Чемпионат и Перв 1 и 3 м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C05~1\LOCALS~1\Temp\Rar$DI01.719\&#1057;&#1080;&#1085;&#1093;&#1088;&#1086;&#1085;%203%20&#1052;&#1045;&#1058;&#1056;&#1040;%20&#1044;&#1077;&#1074;+&#1070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 СХ Дев"/>
      <sheetName val="СТАРТ+ (2)"/>
      <sheetName val="3м СХ Юн (2)"/>
    </sheetNames>
    <sheetDataSet>
      <sheetData sheetId="1">
        <row r="4">
          <cell r="C4" t="str">
            <v>Трамплин 3 метра синхронные прыжки Девушки</v>
          </cell>
        </row>
        <row r="6">
          <cell r="B6">
            <v>1</v>
          </cell>
          <cell r="C6" t="str">
            <v>Кукушкина Елизавета, 1998, КМС, С-Петербург, КСДЮСШОР "Н.В."</v>
          </cell>
          <cell r="L6" t="str">
            <v>Данюкова С.О.</v>
          </cell>
        </row>
        <row r="7">
          <cell r="C7" t="str">
            <v>Некрасова Екатерина, 1999, КМС, С-Петербург, КСДЮСШОР "Н.В."</v>
          </cell>
          <cell r="L7" t="str">
            <v>Данюкова С.О.</v>
          </cell>
        </row>
        <row r="8">
          <cell r="C8" t="str">
            <v>101В</v>
          </cell>
          <cell r="D8">
            <v>2</v>
          </cell>
          <cell r="E8" t="str">
            <v>301В</v>
          </cell>
          <cell r="F8">
            <v>2</v>
          </cell>
          <cell r="G8" t="str">
            <v>405С</v>
          </cell>
          <cell r="H8">
            <v>2.7</v>
          </cell>
          <cell r="I8" t="str">
            <v>205С</v>
          </cell>
          <cell r="J8">
            <v>2.8</v>
          </cell>
          <cell r="K8" t="str">
            <v>5235Д</v>
          </cell>
          <cell r="L8">
            <v>2.8</v>
          </cell>
        </row>
        <row r="14">
          <cell r="B14">
            <v>2</v>
          </cell>
          <cell r="C14" t="str">
            <v>Панченко Наталья, 2002, IIвз, Челябинск, СДЮСШОР №7</v>
          </cell>
          <cell r="L14" t="str">
            <v>Харламов А.Е.</v>
          </cell>
        </row>
        <row r="15">
          <cell r="C15" t="str">
            <v>Алексеева Анастасия, 2001, IIвз, Челябинск, СДЮСШОР №8</v>
          </cell>
          <cell r="L15" t="str">
            <v>Харламов А.Е.</v>
          </cell>
        </row>
        <row r="16">
          <cell r="C16" t="str">
            <v>5211А</v>
          </cell>
          <cell r="D16">
            <v>2</v>
          </cell>
          <cell r="E16" t="str">
            <v>103В</v>
          </cell>
          <cell r="F16">
            <v>2</v>
          </cell>
          <cell r="G16" t="str">
            <v>403С</v>
          </cell>
          <cell r="H16">
            <v>1.9</v>
          </cell>
          <cell r="I16" t="str">
            <v>203С</v>
          </cell>
          <cell r="J16">
            <v>1.9</v>
          </cell>
          <cell r="K16" t="str">
            <v>303С</v>
          </cell>
          <cell r="L16">
            <v>2</v>
          </cell>
        </row>
        <row r="22">
          <cell r="B22">
            <v>3</v>
          </cell>
          <cell r="C22" t="str">
            <v>Очнева Екатерина, 1995, МС, Екатеринбург, УОР, "Дворец Молодежи"</v>
          </cell>
          <cell r="L22" t="str">
            <v>Селезневы Л.Н. и А.А.</v>
          </cell>
        </row>
        <row r="23">
          <cell r="C23" t="str">
            <v>Селезнева Евгения, 1995, МС, Екатеринбург, УОР, "Дворец Молодежи"</v>
          </cell>
          <cell r="L23" t="str">
            <v>Селезневы Л.Н. и А.А.</v>
          </cell>
        </row>
        <row r="24">
          <cell r="C24" t="str">
            <v>403В</v>
          </cell>
          <cell r="D24">
            <v>2</v>
          </cell>
          <cell r="E24" t="str">
            <v>5132Д</v>
          </cell>
          <cell r="F24">
            <v>2</v>
          </cell>
          <cell r="G24" t="str">
            <v>105В</v>
          </cell>
          <cell r="H24">
            <v>2.4</v>
          </cell>
          <cell r="I24" t="str">
            <v>205В</v>
          </cell>
          <cell r="J24">
            <v>3</v>
          </cell>
          <cell r="K24" t="str">
            <v>305В</v>
          </cell>
          <cell r="L24">
            <v>3</v>
          </cell>
        </row>
        <row r="30">
          <cell r="B30">
            <v>4</v>
          </cell>
          <cell r="C30" t="str">
            <v>Шмитова Тамара, 1997, КМС, С-Петербург, КСДЮСШОР "Н.В."</v>
          </cell>
          <cell r="L30" t="str">
            <v>Данюковы С.О. и Р.В.</v>
          </cell>
        </row>
        <row r="31">
          <cell r="C31" t="str">
            <v>Кораблева Анастасия, 1998, КМС, С-Петербург, КСДЮСШОР "Н.В."</v>
          </cell>
          <cell r="L31" t="str">
            <v>Данюковы С.О. и Р.В.</v>
          </cell>
        </row>
        <row r="32">
          <cell r="C32" t="str">
            <v>401В</v>
          </cell>
          <cell r="D32">
            <v>2</v>
          </cell>
          <cell r="E32" t="str">
            <v>301В</v>
          </cell>
          <cell r="F32">
            <v>2</v>
          </cell>
          <cell r="G32" t="str">
            <v>105В</v>
          </cell>
          <cell r="H32">
            <v>2.4</v>
          </cell>
          <cell r="I32" t="str">
            <v>205С</v>
          </cell>
          <cell r="J32">
            <v>2.8</v>
          </cell>
          <cell r="K32" t="str">
            <v>5233Д</v>
          </cell>
          <cell r="L32">
            <v>2.4</v>
          </cell>
        </row>
        <row r="38">
          <cell r="B38">
            <v>5</v>
          </cell>
          <cell r="C38" t="str">
            <v>Большакова Яна, 2000, IIвз, Пенза, ПОСДЮСШОР</v>
          </cell>
          <cell r="L38" t="str">
            <v>Кучмасов С.В.</v>
          </cell>
        </row>
        <row r="39">
          <cell r="C39" t="str">
            <v>Шабанова Валерия, 2002, Iвз, Тольятти, КСДЮСШОР №10 "Олимп"</v>
          </cell>
          <cell r="L39" t="str">
            <v>Донцова И.В., Кандрашин А.В., Михайлов А.Н.</v>
          </cell>
        </row>
        <row r="40">
          <cell r="C40" t="str">
            <v>201В</v>
          </cell>
          <cell r="D40">
            <v>2</v>
          </cell>
          <cell r="E40" t="str">
            <v>301В</v>
          </cell>
          <cell r="F40">
            <v>2</v>
          </cell>
          <cell r="G40" t="str">
            <v>403С</v>
          </cell>
          <cell r="H40">
            <v>1.9</v>
          </cell>
          <cell r="I40" t="str">
            <v>105С</v>
          </cell>
          <cell r="J40">
            <v>2.2</v>
          </cell>
          <cell r="K40" t="str">
            <v>5132Д</v>
          </cell>
          <cell r="L40">
            <v>2.1</v>
          </cell>
        </row>
        <row r="46">
          <cell r="B46">
            <v>6</v>
          </cell>
          <cell r="C46" t="str">
            <v>Шашмурина Алена, 1999, Iвз, Екатеринбург, СДЮСШОР "Юность"</v>
          </cell>
          <cell r="L46" t="str">
            <v>Лобанов С.М.</v>
          </cell>
        </row>
        <row r="47">
          <cell r="C47" t="str">
            <v>Сперанская Валентина, 1999, Iвз, Екатеринбург, СДЮСШОР "Юность"</v>
          </cell>
          <cell r="L47" t="str">
            <v>Лобанов С.М.</v>
          </cell>
        </row>
        <row r="48">
          <cell r="C48" t="str">
            <v>201В</v>
          </cell>
          <cell r="D48">
            <v>2</v>
          </cell>
          <cell r="E48" t="str">
            <v>301В</v>
          </cell>
          <cell r="F48">
            <v>2</v>
          </cell>
          <cell r="G48" t="str">
            <v>105С</v>
          </cell>
          <cell r="H48">
            <v>2.2</v>
          </cell>
          <cell r="I48" t="str">
            <v>403С</v>
          </cell>
          <cell r="J48">
            <v>1.9</v>
          </cell>
          <cell r="K48" t="str">
            <v>5231Д</v>
          </cell>
          <cell r="L48">
            <v>2</v>
          </cell>
        </row>
        <row r="54">
          <cell r="B54">
            <v>7</v>
          </cell>
          <cell r="C54" t="str">
            <v>Готкова Анастасия, 2001, Iвз, Челябинск, СДЮСШОР №7</v>
          </cell>
          <cell r="L54" t="str">
            <v>Пирожков Ю.В., Дубинкин Г.П.</v>
          </cell>
        </row>
        <row r="55">
          <cell r="C55" t="str">
            <v>Мучкина Анастасия 2001, Iвз, Челябинск, СДЮСШОР №8</v>
          </cell>
          <cell r="L55" t="str">
            <v>Пирожков Ю.В., Харламов А.Е.</v>
          </cell>
        </row>
        <row r="56">
          <cell r="C56" t="str">
            <v>401В</v>
          </cell>
          <cell r="D56">
            <v>2</v>
          </cell>
          <cell r="E56" t="str">
            <v>301В</v>
          </cell>
          <cell r="F56">
            <v>2</v>
          </cell>
          <cell r="G56" t="str">
            <v>105С</v>
          </cell>
          <cell r="H56">
            <v>2.2</v>
          </cell>
          <cell r="I56" t="str">
            <v>203В</v>
          </cell>
          <cell r="J56">
            <v>2.2</v>
          </cell>
          <cell r="K56" t="str">
            <v>5132Д</v>
          </cell>
          <cell r="L56">
            <v>2.1</v>
          </cell>
        </row>
        <row r="62">
          <cell r="B62">
            <v>8</v>
          </cell>
          <cell r="C62" t="str">
            <v>Челганова Анастасия, 1998, КМС, Екатеринбург, СДЮСШОР "Юность"</v>
          </cell>
          <cell r="L62" t="str">
            <v>Лобановы Л.И. и С.М.</v>
          </cell>
        </row>
        <row r="63">
          <cell r="C63" t="str">
            <v>Воронович Мария, 1999, КМС, Екатеринбург, "Дворец Молодежи"</v>
          </cell>
          <cell r="L63" t="str">
            <v>Селезнев А.А.</v>
          </cell>
        </row>
        <row r="64">
          <cell r="C64" t="str">
            <v>301В</v>
          </cell>
          <cell r="D64">
            <v>2</v>
          </cell>
          <cell r="E64" t="str">
            <v>5132Д</v>
          </cell>
          <cell r="F64">
            <v>2</v>
          </cell>
          <cell r="G64" t="str">
            <v>105В</v>
          </cell>
          <cell r="H64">
            <v>2.4</v>
          </cell>
          <cell r="I64" t="str">
            <v>205С</v>
          </cell>
          <cell r="J64">
            <v>2.8</v>
          </cell>
          <cell r="K64" t="str">
            <v>405С</v>
          </cell>
          <cell r="L64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87"/>
  <sheetViews>
    <sheetView tabSelected="1" workbookViewId="0" topLeftCell="A1">
      <selection activeCell="R19" sqref="R19"/>
    </sheetView>
  </sheetViews>
  <sheetFormatPr defaultColWidth="8.00390625" defaultRowHeight="12.75" outlineLevelRow="1"/>
  <cols>
    <col min="1" max="1" width="6.25390625" style="61" customWidth="1"/>
    <col min="2" max="2" width="3.25390625" style="61" customWidth="1"/>
    <col min="3" max="3" width="1.875" style="9" customWidth="1"/>
    <col min="4" max="4" width="7.00390625" style="15" customWidth="1"/>
    <col min="5" max="5" width="5.625" style="15" customWidth="1"/>
    <col min="6" max="6" width="4.75390625" style="9" customWidth="1"/>
    <col min="7" max="12" width="4.75390625" style="75" customWidth="1"/>
    <col min="13" max="14" width="4.75390625" style="9" customWidth="1"/>
    <col min="15" max="15" width="6.375" style="9" customWidth="1"/>
    <col min="16" max="16" width="7.375" style="9" customWidth="1"/>
    <col min="17" max="17" width="8.875" style="76" customWidth="1"/>
    <col min="18" max="18" width="6.125" style="76" customWidth="1"/>
    <col min="19" max="19" width="11.125" style="9" hidden="1" customWidth="1"/>
    <col min="20" max="20" width="9.00390625" style="67" customWidth="1"/>
    <col min="21" max="16384" width="8.00390625" style="9" customWidth="1"/>
  </cols>
  <sheetData>
    <row r="1" spans="1:20" ht="15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4"/>
      <c r="M1" s="2"/>
      <c r="N1" s="2"/>
      <c r="O1" s="2"/>
      <c r="P1" s="2"/>
      <c r="Q1" s="5"/>
      <c r="R1" s="6"/>
      <c r="S1" s="7"/>
      <c r="T1" s="8"/>
    </row>
    <row r="2" spans="1:20" ht="41.25" customHeight="1">
      <c r="A2" s="10"/>
      <c r="B2" s="10"/>
      <c r="C2" s="11">
        <f>'[1]СТАРТ+'!D2</f>
        <v>0</v>
      </c>
      <c r="D2" s="12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"/>
      <c r="S2" s="7"/>
      <c r="T2" s="8"/>
    </row>
    <row r="3" spans="1:20" ht="15">
      <c r="A3" s="14"/>
      <c r="B3" s="14"/>
      <c r="C3" s="3" t="str">
        <f>'[1]СТАРТ+'!C4</f>
        <v>Трамплин 3 метра синхронные прыжки Девушки</v>
      </c>
      <c r="D3" s="9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5"/>
      <c r="R3" s="6"/>
      <c r="S3" s="7"/>
      <c r="T3" s="8"/>
    </row>
    <row r="4" spans="1:20" ht="15">
      <c r="A4" s="14"/>
      <c r="B4" s="14"/>
      <c r="D4" s="3"/>
      <c r="E4" s="3"/>
      <c r="F4" s="16"/>
      <c r="G4" s="16"/>
      <c r="H4" s="16"/>
      <c r="I4" s="16"/>
      <c r="J4" s="16"/>
      <c r="K4" s="16"/>
      <c r="L4" s="16"/>
      <c r="M4" s="2"/>
      <c r="N4" s="2"/>
      <c r="O4" s="2"/>
      <c r="P4" s="2"/>
      <c r="Q4" s="5"/>
      <c r="R4" s="6"/>
      <c r="S4" s="7"/>
      <c r="T4" s="8"/>
    </row>
    <row r="5" spans="1:20" ht="12.75" customHeight="1">
      <c r="A5" s="17"/>
      <c r="B5" s="17"/>
      <c r="C5" s="18"/>
      <c r="D5" s="19"/>
      <c r="E5" s="18"/>
      <c r="F5" s="20" t="s">
        <v>1</v>
      </c>
      <c r="G5" s="21"/>
      <c r="H5" s="21"/>
      <c r="I5" s="21"/>
      <c r="J5" s="21"/>
      <c r="K5" s="21"/>
      <c r="L5" s="21"/>
      <c r="M5" s="21"/>
      <c r="N5" s="21"/>
      <c r="O5" s="18"/>
      <c r="P5" s="18"/>
      <c r="Q5" s="22"/>
      <c r="R5" s="23"/>
      <c r="S5" s="24" t="s">
        <v>2</v>
      </c>
      <c r="T5" s="25"/>
    </row>
    <row r="6" spans="1:20" ht="13.5" thickBot="1">
      <c r="A6" s="26" t="s">
        <v>3</v>
      </c>
      <c r="B6" s="26"/>
      <c r="C6" s="27" t="s">
        <v>4</v>
      </c>
      <c r="D6" s="28" t="s">
        <v>5</v>
      </c>
      <c r="E6" s="29" t="s">
        <v>6</v>
      </c>
      <c r="F6" s="30">
        <v>1</v>
      </c>
      <c r="G6" s="31">
        <v>2</v>
      </c>
      <c r="H6" s="31">
        <v>3</v>
      </c>
      <c r="I6" s="32">
        <v>4</v>
      </c>
      <c r="J6" s="30">
        <v>5</v>
      </c>
      <c r="K6" s="31">
        <v>6</v>
      </c>
      <c r="L6" s="31">
        <v>7</v>
      </c>
      <c r="M6" s="31">
        <v>8</v>
      </c>
      <c r="N6" s="32">
        <v>9</v>
      </c>
      <c r="O6" s="31"/>
      <c r="P6" s="33"/>
      <c r="Q6" s="34" t="s">
        <v>7</v>
      </c>
      <c r="R6" s="35"/>
      <c r="S6" s="36" t="s">
        <v>8</v>
      </c>
      <c r="T6" s="37" t="s">
        <v>9</v>
      </c>
    </row>
    <row r="7" spans="1:20" ht="12.75">
      <c r="A7" s="38"/>
      <c r="B7" s="39">
        <v>0</v>
      </c>
      <c r="C7" s="40"/>
      <c r="D7" s="41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5">
        <v>9999</v>
      </c>
      <c r="R7" s="46"/>
      <c r="S7" s="47"/>
      <c r="T7" s="48"/>
    </row>
    <row r="8" spans="1:20" s="57" customFormat="1" ht="15">
      <c r="A8" s="49">
        <v>1</v>
      </c>
      <c r="B8" s="50">
        <f>'[1]СТАРТ+'!B6</f>
        <v>1</v>
      </c>
      <c r="C8" s="51" t="str">
        <f>'[1]СТАРТ+'!C6</f>
        <v>Кукушкина Елизавета, 1998, КМС, С-Петербург, КСДЮСШОР "Н.В."</v>
      </c>
      <c r="D8" s="49"/>
      <c r="E8" s="49"/>
      <c r="F8" s="51"/>
      <c r="G8" s="51"/>
      <c r="H8" s="51"/>
      <c r="I8" s="51"/>
      <c r="J8" s="51"/>
      <c r="K8" s="51"/>
      <c r="L8" s="52"/>
      <c r="M8" s="51"/>
      <c r="N8" s="51"/>
      <c r="O8" s="51"/>
      <c r="P8" s="49"/>
      <c r="Q8" s="53">
        <f>SUM(P15)</f>
        <v>256.26</v>
      </c>
      <c r="R8" s="54" t="s">
        <v>10</v>
      </c>
      <c r="S8" s="55"/>
      <c r="T8" s="56" t="str">
        <f>'[1]СТАРТ+'!L6</f>
        <v>Данюкова С.О.</v>
      </c>
    </row>
    <row r="9" spans="1:20" s="57" customFormat="1" ht="12.75">
      <c r="A9" s="49"/>
      <c r="B9" s="58">
        <f aca="true" t="shared" si="0" ref="B9:B15">B8</f>
        <v>1</v>
      </c>
      <c r="C9" s="51" t="str">
        <f>'[1]СТАРТ+'!C7</f>
        <v>Некрасова Екатерина, 1999, КМС, С-Петербург, КСДЮСШОР "Н.В."</v>
      </c>
      <c r="D9" s="49"/>
      <c r="E9" s="49"/>
      <c r="F9" s="51"/>
      <c r="G9" s="51"/>
      <c r="H9" s="51"/>
      <c r="I9" s="51"/>
      <c r="J9" s="51"/>
      <c r="K9" s="51"/>
      <c r="L9" s="52"/>
      <c r="M9" s="51"/>
      <c r="N9" s="51"/>
      <c r="O9" s="51"/>
      <c r="P9" s="49"/>
      <c r="Q9" s="59">
        <f aca="true" t="shared" si="1" ref="Q9:Q15">Q8</f>
        <v>256.26</v>
      </c>
      <c r="R9" s="60"/>
      <c r="S9" s="61"/>
      <c r="T9" s="56" t="str">
        <f>'[1]СТАРТ+'!L7</f>
        <v>Данюкова С.О.</v>
      </c>
    </row>
    <row r="10" spans="2:19" ht="12.75" outlineLevel="1">
      <c r="B10" s="58">
        <f t="shared" si="0"/>
        <v>1</v>
      </c>
      <c r="C10" s="62"/>
      <c r="D10" s="49" t="str">
        <f>'[1]СТАРТ+'!C8</f>
        <v>101В</v>
      </c>
      <c r="E10" s="63">
        <f>'[1]СТАРТ+'!D8</f>
        <v>2</v>
      </c>
      <c r="F10" s="64">
        <v>7</v>
      </c>
      <c r="G10" s="64">
        <v>8</v>
      </c>
      <c r="H10" s="64">
        <v>8</v>
      </c>
      <c r="I10" s="64">
        <v>8</v>
      </c>
      <c r="J10" s="64">
        <v>8</v>
      </c>
      <c r="K10" s="64">
        <v>7</v>
      </c>
      <c r="L10" s="64">
        <v>8.5</v>
      </c>
      <c r="M10" s="64">
        <v>7.5</v>
      </c>
      <c r="N10" s="64">
        <v>8</v>
      </c>
      <c r="O10" s="65">
        <f>(SUM(F10:I10)-MAX(F10:I10)-MIN(F10:I10)+(SUM(J10:N10)-MAX(J10:N10)-MIN(J10:N10)))</f>
        <v>39.5</v>
      </c>
      <c r="P10" s="66">
        <f>PRODUCT(O10/5*3*E10)</f>
        <v>47.400000000000006</v>
      </c>
      <c r="Q10" s="59">
        <f t="shared" si="1"/>
        <v>256.26</v>
      </c>
      <c r="R10" s="60"/>
      <c r="S10" s="61"/>
    </row>
    <row r="11" spans="2:19" ht="12.75" outlineLevel="1">
      <c r="B11" s="58">
        <f t="shared" si="0"/>
        <v>1</v>
      </c>
      <c r="C11" s="62"/>
      <c r="D11" s="49" t="str">
        <f>'[1]СТАРТ+'!E8</f>
        <v>301В</v>
      </c>
      <c r="E11" s="63">
        <f>'[1]СТАРТ+'!F8</f>
        <v>2</v>
      </c>
      <c r="F11" s="64">
        <v>8.5</v>
      </c>
      <c r="G11" s="64">
        <v>7.5</v>
      </c>
      <c r="H11" s="64">
        <v>7</v>
      </c>
      <c r="I11" s="64">
        <v>7</v>
      </c>
      <c r="J11" s="64">
        <v>8</v>
      </c>
      <c r="K11" s="64">
        <v>8</v>
      </c>
      <c r="L11" s="64">
        <v>7.5</v>
      </c>
      <c r="M11" s="64">
        <v>8</v>
      </c>
      <c r="N11" s="64">
        <v>8.5</v>
      </c>
      <c r="O11" s="65">
        <f>(SUM(F11:I11)-MAX(F11:I11)-MIN(F11:I11)+(SUM(J11:N11)-MAX(J11:N11)-MIN(J11:N11)))</f>
        <v>38.5</v>
      </c>
      <c r="P11" s="66">
        <f>PRODUCT(O11/5*3*E11)</f>
        <v>46.2</v>
      </c>
      <c r="Q11" s="59">
        <f t="shared" si="1"/>
        <v>256.26</v>
      </c>
      <c r="R11" s="60"/>
      <c r="S11" s="61"/>
    </row>
    <row r="12" spans="2:19" ht="12.75" outlineLevel="1">
      <c r="B12" s="58">
        <f t="shared" si="0"/>
        <v>1</v>
      </c>
      <c r="C12" s="62"/>
      <c r="D12" s="49" t="str">
        <f>'[1]СТАРТ+'!G8</f>
        <v>405С</v>
      </c>
      <c r="E12" s="63">
        <f>'[1]СТАРТ+'!H8</f>
        <v>2.7</v>
      </c>
      <c r="F12" s="64">
        <v>6</v>
      </c>
      <c r="G12" s="64">
        <v>6.5</v>
      </c>
      <c r="H12" s="64">
        <v>5.5</v>
      </c>
      <c r="I12" s="64">
        <v>5.5</v>
      </c>
      <c r="J12" s="64">
        <v>7</v>
      </c>
      <c r="K12" s="64">
        <v>7</v>
      </c>
      <c r="L12" s="64">
        <v>7.5</v>
      </c>
      <c r="M12" s="64">
        <v>7.5</v>
      </c>
      <c r="N12" s="64">
        <v>7</v>
      </c>
      <c r="O12" s="65">
        <f>(SUM(F12:I12)-MAX(F12:I12)-MIN(F12:I12)+(SUM(J12:N12)-MAX(J12:N12)-MIN(J12:N12)))</f>
        <v>33</v>
      </c>
      <c r="P12" s="66">
        <f>PRODUCT(O12/5*3*E12)</f>
        <v>53.459999999999994</v>
      </c>
      <c r="Q12" s="59">
        <f t="shared" si="1"/>
        <v>256.26</v>
      </c>
      <c r="R12" s="60"/>
      <c r="S12" s="61"/>
    </row>
    <row r="13" spans="2:19" ht="12.75" outlineLevel="1">
      <c r="B13" s="58">
        <f t="shared" si="0"/>
        <v>1</v>
      </c>
      <c r="C13" s="62"/>
      <c r="D13" s="49" t="str">
        <f>'[1]СТАРТ+'!I8</f>
        <v>205С</v>
      </c>
      <c r="E13" s="63">
        <f>'[1]СТАРТ+'!J8</f>
        <v>2.8</v>
      </c>
      <c r="F13" s="64">
        <v>5</v>
      </c>
      <c r="G13" s="64">
        <v>4.5</v>
      </c>
      <c r="H13" s="64">
        <v>6</v>
      </c>
      <c r="I13" s="64">
        <v>5.5</v>
      </c>
      <c r="J13" s="64">
        <v>7</v>
      </c>
      <c r="K13" s="64">
        <v>6.5</v>
      </c>
      <c r="L13" s="64">
        <v>6.5</v>
      </c>
      <c r="M13" s="64">
        <v>7.5</v>
      </c>
      <c r="N13" s="64">
        <v>7.5</v>
      </c>
      <c r="O13" s="65">
        <f>(SUM(F13:I13)-MAX(F13:I13)-MIN(F13:I13)+(SUM(J13:N13)-MAX(J13:N13)-MIN(J13:N13)))</f>
        <v>31.5</v>
      </c>
      <c r="P13" s="66">
        <f>PRODUCT(O13/5*3*E13)</f>
        <v>52.919999999999995</v>
      </c>
      <c r="Q13" s="59">
        <f t="shared" si="1"/>
        <v>256.26</v>
      </c>
      <c r="R13" s="60"/>
      <c r="S13" s="61"/>
    </row>
    <row r="14" spans="2:19" ht="12.75" outlineLevel="1">
      <c r="B14" s="58">
        <f t="shared" si="0"/>
        <v>1</v>
      </c>
      <c r="C14" s="68"/>
      <c r="D14" s="49" t="str">
        <f>'[1]СТАРТ+'!K8</f>
        <v>5235Д</v>
      </c>
      <c r="E14" s="63">
        <f>'[1]СТАРТ+'!L8</f>
        <v>2.8</v>
      </c>
      <c r="F14" s="64">
        <v>6</v>
      </c>
      <c r="G14" s="64">
        <v>6</v>
      </c>
      <c r="H14" s="64">
        <v>6</v>
      </c>
      <c r="I14" s="64">
        <v>5.5</v>
      </c>
      <c r="J14" s="64">
        <v>7</v>
      </c>
      <c r="K14" s="64">
        <v>7</v>
      </c>
      <c r="L14" s="64">
        <v>7</v>
      </c>
      <c r="M14" s="64">
        <v>7.5</v>
      </c>
      <c r="N14" s="64">
        <v>7.5</v>
      </c>
      <c r="O14" s="65">
        <f>(SUM(F14:I14)-MAX(F14:I14)-MIN(F14:I14)+(SUM(J14:N14)-MAX(J14:N14)-MIN(J14:N14)))</f>
        <v>33.5</v>
      </c>
      <c r="P14" s="66">
        <f>PRODUCT(O14/5*3*E14)</f>
        <v>56.28</v>
      </c>
      <c r="Q14" s="59">
        <f t="shared" si="1"/>
        <v>256.26</v>
      </c>
      <c r="R14" s="60"/>
      <c r="S14" s="61"/>
    </row>
    <row r="15" spans="2:19" ht="12.75" outlineLevel="1">
      <c r="B15" s="58">
        <f t="shared" si="0"/>
        <v>1</v>
      </c>
      <c r="D15" s="55" t="s">
        <v>11</v>
      </c>
      <c r="E15" s="69">
        <f>SUM(E10:E14)</f>
        <v>12.3</v>
      </c>
      <c r="F15" s="70"/>
      <c r="G15" s="70"/>
      <c r="H15" s="70"/>
      <c r="I15" s="70"/>
      <c r="J15" s="70"/>
      <c r="K15" s="70"/>
      <c r="L15" s="71"/>
      <c r="M15" s="70"/>
      <c r="N15" s="70"/>
      <c r="O15" s="72"/>
      <c r="P15" s="73">
        <f>SUM(P10:P14)</f>
        <v>256.26</v>
      </c>
      <c r="Q15" s="59">
        <f t="shared" si="1"/>
        <v>256.26</v>
      </c>
      <c r="R15" s="60"/>
      <c r="S15" s="61"/>
    </row>
    <row r="16" spans="1:20" s="57" customFormat="1" ht="15">
      <c r="A16" s="49">
        <v>2</v>
      </c>
      <c r="B16" s="50">
        <f>'[1]СТАРТ+'!B22</f>
        <v>3</v>
      </c>
      <c r="C16" s="51" t="str">
        <f>'[1]СТАРТ+'!C22</f>
        <v>Очнева Екатерина, 1995, МС, Екатеринбург, УОР, "Дворец Молодежи"</v>
      </c>
      <c r="D16" s="49"/>
      <c r="E16" s="49"/>
      <c r="F16" s="51"/>
      <c r="G16" s="51"/>
      <c r="H16" s="51"/>
      <c r="I16" s="51"/>
      <c r="J16" s="51"/>
      <c r="K16" s="51"/>
      <c r="L16" s="52"/>
      <c r="M16" s="51"/>
      <c r="N16" s="51"/>
      <c r="O16" s="51"/>
      <c r="P16" s="49"/>
      <c r="Q16" s="53">
        <f>SUM(P23)</f>
        <v>244.62</v>
      </c>
      <c r="R16" s="54" t="s">
        <v>10</v>
      </c>
      <c r="S16" s="55"/>
      <c r="T16" s="56" t="str">
        <f>'[1]СТАРТ+'!L22</f>
        <v>Селезневы Л.Н. и А.А.</v>
      </c>
    </row>
    <row r="17" spans="1:20" s="57" customFormat="1" ht="12.75">
      <c r="A17" s="49"/>
      <c r="B17" s="58">
        <f aca="true" t="shared" si="2" ref="B17:B23">B16</f>
        <v>3</v>
      </c>
      <c r="C17" s="51" t="str">
        <f>'[1]СТАРТ+'!C23</f>
        <v>Селезнева Евгения, 1995, МС, Екатеринбург, УОР, "Дворец Молодежи"</v>
      </c>
      <c r="D17" s="49"/>
      <c r="E17" s="49"/>
      <c r="F17" s="51"/>
      <c r="G17" s="51"/>
      <c r="H17" s="51"/>
      <c r="I17" s="51"/>
      <c r="J17" s="51"/>
      <c r="K17" s="51"/>
      <c r="L17" s="52"/>
      <c r="M17" s="51"/>
      <c r="N17" s="51"/>
      <c r="O17" s="51"/>
      <c r="P17" s="49"/>
      <c r="Q17" s="59">
        <f aca="true" t="shared" si="3" ref="Q17:Q23">Q16</f>
        <v>244.62</v>
      </c>
      <c r="R17" s="60"/>
      <c r="S17" s="61"/>
      <c r="T17" s="56" t="str">
        <f>'[1]СТАРТ+'!L23</f>
        <v>Селезневы Л.Н. и А.А.</v>
      </c>
    </row>
    <row r="18" spans="2:19" ht="12.75" outlineLevel="1">
      <c r="B18" s="58">
        <f t="shared" si="2"/>
        <v>3</v>
      </c>
      <c r="C18" s="62"/>
      <c r="D18" s="49" t="str">
        <f>'[1]СТАРТ+'!C24</f>
        <v>403В</v>
      </c>
      <c r="E18" s="63">
        <f>'[1]СТАРТ+'!D24</f>
        <v>2</v>
      </c>
      <c r="F18" s="64">
        <v>7.5</v>
      </c>
      <c r="G18" s="64">
        <v>8</v>
      </c>
      <c r="H18" s="64">
        <v>7</v>
      </c>
      <c r="I18" s="64">
        <v>7</v>
      </c>
      <c r="J18" s="64">
        <v>8.5</v>
      </c>
      <c r="K18" s="64">
        <v>8.5</v>
      </c>
      <c r="L18" s="64">
        <v>8.5</v>
      </c>
      <c r="M18" s="64">
        <v>8</v>
      </c>
      <c r="N18" s="64">
        <v>8.5</v>
      </c>
      <c r="O18" s="65">
        <f>(SUM(F18:I18)-MAX(F18:I18)-MIN(F18:I18)+(SUM(J18:N18)-MAX(J18:N18)-MIN(J18:N18)))</f>
        <v>40</v>
      </c>
      <c r="P18" s="66">
        <f>PRODUCT(O18/5*3*E18)</f>
        <v>48</v>
      </c>
      <c r="Q18" s="59">
        <f t="shared" si="3"/>
        <v>244.62</v>
      </c>
      <c r="R18" s="60"/>
      <c r="S18" s="61"/>
    </row>
    <row r="19" spans="2:19" ht="12.75" outlineLevel="1">
      <c r="B19" s="58">
        <f t="shared" si="2"/>
        <v>3</v>
      </c>
      <c r="C19" s="62"/>
      <c r="D19" s="49" t="str">
        <f>'[1]СТАРТ+'!E24</f>
        <v>5132Д</v>
      </c>
      <c r="E19" s="63">
        <f>'[1]СТАРТ+'!F24</f>
        <v>2</v>
      </c>
      <c r="F19" s="64">
        <v>6.5</v>
      </c>
      <c r="G19" s="64">
        <v>6.5</v>
      </c>
      <c r="H19" s="64">
        <v>7</v>
      </c>
      <c r="I19" s="64">
        <v>7</v>
      </c>
      <c r="J19" s="64">
        <v>8.5</v>
      </c>
      <c r="K19" s="64">
        <v>8</v>
      </c>
      <c r="L19" s="64">
        <v>8</v>
      </c>
      <c r="M19" s="64">
        <v>8</v>
      </c>
      <c r="N19" s="64">
        <v>8.5</v>
      </c>
      <c r="O19" s="65">
        <f>(SUM(F19:I19)-MAX(F19:I19)-MIN(F19:I19)+(SUM(J19:N19)-MAX(J19:N19)-MIN(J19:N19)))</f>
        <v>38</v>
      </c>
      <c r="P19" s="66">
        <f>PRODUCT(O19/5*3*E19)</f>
        <v>45.599999999999994</v>
      </c>
      <c r="Q19" s="59">
        <f t="shared" si="3"/>
        <v>244.62</v>
      </c>
      <c r="R19" s="60"/>
      <c r="S19" s="61"/>
    </row>
    <row r="20" spans="2:19" ht="12.75" outlineLevel="1">
      <c r="B20" s="58">
        <f t="shared" si="2"/>
        <v>3</v>
      </c>
      <c r="C20" s="62"/>
      <c r="D20" s="49" t="str">
        <f>'[1]СТАРТ+'!G24</f>
        <v>105В</v>
      </c>
      <c r="E20" s="63">
        <f>'[1]СТАРТ+'!H24</f>
        <v>2.4</v>
      </c>
      <c r="F20" s="64">
        <v>7.5</v>
      </c>
      <c r="G20" s="64">
        <v>8.5</v>
      </c>
      <c r="H20" s="64">
        <v>7</v>
      </c>
      <c r="I20" s="64">
        <v>7</v>
      </c>
      <c r="J20" s="64">
        <v>8</v>
      </c>
      <c r="K20" s="64">
        <v>8</v>
      </c>
      <c r="L20" s="64">
        <v>7.5</v>
      </c>
      <c r="M20" s="64">
        <v>7.5</v>
      </c>
      <c r="N20" s="64">
        <v>8</v>
      </c>
      <c r="O20" s="65">
        <f>(SUM(F20:I20)-MAX(F20:I20)-MIN(F20:I20)+(SUM(J20:N20)-MAX(J20:N20)-MIN(J20:N20)))</f>
        <v>38</v>
      </c>
      <c r="P20" s="66">
        <f>PRODUCT(O20/5*3*E20)</f>
        <v>54.71999999999999</v>
      </c>
      <c r="Q20" s="59">
        <f t="shared" si="3"/>
        <v>244.62</v>
      </c>
      <c r="R20" s="60"/>
      <c r="S20" s="61"/>
    </row>
    <row r="21" spans="2:19" ht="12.75" outlineLevel="1">
      <c r="B21" s="58">
        <f t="shared" si="2"/>
        <v>3</v>
      </c>
      <c r="C21" s="62"/>
      <c r="D21" s="49" t="str">
        <f>'[1]СТАРТ+'!I24</f>
        <v>205В</v>
      </c>
      <c r="E21" s="63">
        <f>'[1]СТАРТ+'!J24</f>
        <v>3</v>
      </c>
      <c r="F21" s="64">
        <v>6</v>
      </c>
      <c r="G21" s="64">
        <v>5.5</v>
      </c>
      <c r="H21" s="64">
        <v>2</v>
      </c>
      <c r="I21" s="64">
        <v>2.5</v>
      </c>
      <c r="J21" s="64">
        <v>6.5</v>
      </c>
      <c r="K21" s="64">
        <v>5</v>
      </c>
      <c r="L21" s="64">
        <v>6</v>
      </c>
      <c r="M21" s="64">
        <v>6.5</v>
      </c>
      <c r="N21" s="64">
        <v>6</v>
      </c>
      <c r="O21" s="65">
        <f>(SUM(F21:I21)-MAX(F21:I21)-MIN(F21:I21)+(SUM(J21:N21)-MAX(J21:N21)-MIN(J21:N21)))</f>
        <v>26.5</v>
      </c>
      <c r="P21" s="66">
        <f>PRODUCT(O21/5*3*E21)</f>
        <v>47.699999999999996</v>
      </c>
      <c r="Q21" s="59">
        <f t="shared" si="3"/>
        <v>244.62</v>
      </c>
      <c r="R21" s="60"/>
      <c r="S21" s="61"/>
    </row>
    <row r="22" spans="2:19" ht="12.75" outlineLevel="1">
      <c r="B22" s="58">
        <f t="shared" si="2"/>
        <v>3</v>
      </c>
      <c r="C22" s="68"/>
      <c r="D22" s="49" t="str">
        <f>'[1]СТАРТ+'!K24</f>
        <v>305В</v>
      </c>
      <c r="E22" s="63">
        <f>'[1]СТАРТ+'!L24</f>
        <v>3</v>
      </c>
      <c r="F22" s="64">
        <v>5</v>
      </c>
      <c r="G22" s="64">
        <v>4.5</v>
      </c>
      <c r="H22" s="64">
        <v>3</v>
      </c>
      <c r="I22" s="64">
        <v>3</v>
      </c>
      <c r="J22" s="64">
        <v>6.5</v>
      </c>
      <c r="K22" s="64">
        <v>6</v>
      </c>
      <c r="L22" s="64">
        <v>6.5</v>
      </c>
      <c r="M22" s="64">
        <v>7</v>
      </c>
      <c r="N22" s="64">
        <v>6.5</v>
      </c>
      <c r="O22" s="65">
        <f>(SUM(F22:I22)-MAX(F22:I22)-MIN(F22:I22)+(SUM(J22:N22)-MAX(J22:N22)-MIN(J22:N22)))</f>
        <v>27</v>
      </c>
      <c r="P22" s="66">
        <f>PRODUCT(O22/5*3*E22)</f>
        <v>48.60000000000001</v>
      </c>
      <c r="Q22" s="59">
        <f t="shared" si="3"/>
        <v>244.62</v>
      </c>
      <c r="R22" s="60"/>
      <c r="S22" s="61"/>
    </row>
    <row r="23" spans="2:19" ht="12.75" outlineLevel="1">
      <c r="B23" s="58">
        <f t="shared" si="2"/>
        <v>3</v>
      </c>
      <c r="D23" s="55" t="s">
        <v>11</v>
      </c>
      <c r="E23" s="69">
        <f>SUM(E18:E22)</f>
        <v>12.4</v>
      </c>
      <c r="F23" s="70"/>
      <c r="G23" s="70"/>
      <c r="H23" s="70"/>
      <c r="I23" s="70"/>
      <c r="J23" s="70"/>
      <c r="K23" s="70"/>
      <c r="L23" s="71"/>
      <c r="M23" s="70"/>
      <c r="N23" s="70"/>
      <c r="O23" s="72"/>
      <c r="P23" s="73">
        <f>SUM(P18:P22)</f>
        <v>244.62</v>
      </c>
      <c r="Q23" s="59">
        <f t="shared" si="3"/>
        <v>244.62</v>
      </c>
      <c r="R23" s="60"/>
      <c r="S23" s="61"/>
    </row>
    <row r="24" spans="1:20" s="57" customFormat="1" ht="15">
      <c r="A24" s="49">
        <v>3</v>
      </c>
      <c r="B24" s="50">
        <f>'[1]СТАРТ+'!B30</f>
        <v>4</v>
      </c>
      <c r="C24" s="51" t="str">
        <f>'[1]СТАРТ+'!C30</f>
        <v>Шмитова Тамара, 1997, КМС, С-Петербург, КСДЮСШОР "Н.В."</v>
      </c>
      <c r="D24" s="49"/>
      <c r="E24" s="49"/>
      <c r="F24" s="51"/>
      <c r="G24" s="51"/>
      <c r="H24" s="51"/>
      <c r="I24" s="51"/>
      <c r="J24" s="51"/>
      <c r="K24" s="51"/>
      <c r="L24" s="52"/>
      <c r="M24" s="51"/>
      <c r="N24" s="51"/>
      <c r="O24" s="51"/>
      <c r="P24" s="49"/>
      <c r="Q24" s="53">
        <f>SUM(P31)</f>
        <v>195.83999999999997</v>
      </c>
      <c r="R24" s="54"/>
      <c r="S24" s="55"/>
      <c r="T24" s="56" t="str">
        <f>'[1]СТАРТ+'!L30</f>
        <v>Данюковы С.О. и Р.В.</v>
      </c>
    </row>
    <row r="25" spans="1:20" s="57" customFormat="1" ht="12.75">
      <c r="A25" s="49"/>
      <c r="B25" s="58">
        <f aca="true" t="shared" si="4" ref="B25:B31">B24</f>
        <v>4</v>
      </c>
      <c r="C25" s="51" t="str">
        <f>'[1]СТАРТ+'!C31</f>
        <v>Кораблева Анастасия, 1998, КМС, С-Петербург, КСДЮСШОР "Н.В."</v>
      </c>
      <c r="D25" s="49"/>
      <c r="E25" s="49"/>
      <c r="F25" s="51"/>
      <c r="G25" s="51"/>
      <c r="H25" s="51"/>
      <c r="I25" s="51"/>
      <c r="J25" s="51"/>
      <c r="K25" s="51"/>
      <c r="L25" s="52"/>
      <c r="M25" s="51"/>
      <c r="N25" s="51"/>
      <c r="O25" s="51"/>
      <c r="P25" s="49"/>
      <c r="Q25" s="59">
        <f aca="true" t="shared" si="5" ref="Q25:Q31">Q24</f>
        <v>195.83999999999997</v>
      </c>
      <c r="R25" s="60"/>
      <c r="S25" s="61"/>
      <c r="T25" s="56" t="str">
        <f>'[1]СТАРТ+'!L31</f>
        <v>Данюковы С.О. и Р.В.</v>
      </c>
    </row>
    <row r="26" spans="2:19" ht="12.75" outlineLevel="1">
      <c r="B26" s="58">
        <f t="shared" si="4"/>
        <v>4</v>
      </c>
      <c r="C26" s="62"/>
      <c r="D26" s="49" t="str">
        <f>'[1]СТАРТ+'!C32</f>
        <v>401В</v>
      </c>
      <c r="E26" s="63">
        <f>'[1]СТАРТ+'!D32</f>
        <v>2</v>
      </c>
      <c r="F26" s="64">
        <v>6.5</v>
      </c>
      <c r="G26" s="64">
        <v>5.5</v>
      </c>
      <c r="H26" s="64">
        <v>7</v>
      </c>
      <c r="I26" s="64">
        <v>7.5</v>
      </c>
      <c r="J26" s="64">
        <v>7.5</v>
      </c>
      <c r="K26" s="64">
        <v>7</v>
      </c>
      <c r="L26" s="64">
        <v>7.5</v>
      </c>
      <c r="M26" s="64">
        <v>7</v>
      </c>
      <c r="N26" s="64">
        <v>7.5</v>
      </c>
      <c r="O26" s="65">
        <f>(SUM(F26:I26)-MAX(F26:I26)-MIN(F26:I26)+(SUM(J26:N26)-MAX(J26:N26)-MIN(J26:N26)))</f>
        <v>35.5</v>
      </c>
      <c r="P26" s="66">
        <f>PRODUCT(O26/5*3*E26)</f>
        <v>42.599999999999994</v>
      </c>
      <c r="Q26" s="59">
        <f t="shared" si="5"/>
        <v>195.83999999999997</v>
      </c>
      <c r="R26" s="60"/>
      <c r="S26" s="61"/>
    </row>
    <row r="27" spans="2:19" ht="12.75" outlineLevel="1">
      <c r="B27" s="58">
        <f t="shared" si="4"/>
        <v>4</v>
      </c>
      <c r="C27" s="62"/>
      <c r="D27" s="49" t="str">
        <f>'[1]СТАРТ+'!E32</f>
        <v>301В</v>
      </c>
      <c r="E27" s="63">
        <f>'[1]СТАРТ+'!F32</f>
        <v>2</v>
      </c>
      <c r="F27" s="64">
        <v>5</v>
      </c>
      <c r="G27" s="64">
        <v>5.5</v>
      </c>
      <c r="H27" s="64">
        <v>6.5</v>
      </c>
      <c r="I27" s="64">
        <v>5.5</v>
      </c>
      <c r="J27" s="64">
        <v>7</v>
      </c>
      <c r="K27" s="64">
        <v>6.5</v>
      </c>
      <c r="L27" s="64">
        <v>6.5</v>
      </c>
      <c r="M27" s="64">
        <v>7.5</v>
      </c>
      <c r="N27" s="64">
        <v>7.5</v>
      </c>
      <c r="O27" s="65">
        <f>(SUM(F27:I27)-MAX(F27:I27)-MIN(F27:I27)+(SUM(J27:N27)-MAX(J27:N27)-MIN(J27:N27)))</f>
        <v>32</v>
      </c>
      <c r="P27" s="66">
        <f>PRODUCT(O27/5*3*E27)</f>
        <v>38.400000000000006</v>
      </c>
      <c r="Q27" s="59">
        <f t="shared" si="5"/>
        <v>195.83999999999997</v>
      </c>
      <c r="R27" s="60"/>
      <c r="S27" s="61"/>
    </row>
    <row r="28" spans="2:19" ht="12.75" outlineLevel="1">
      <c r="B28" s="58">
        <f t="shared" si="4"/>
        <v>4</v>
      </c>
      <c r="C28" s="62"/>
      <c r="D28" s="49" t="str">
        <f>'[1]СТАРТ+'!G32</f>
        <v>105В</v>
      </c>
      <c r="E28" s="63">
        <f>'[1]СТАРТ+'!H32</f>
        <v>2.4</v>
      </c>
      <c r="F28" s="64">
        <v>3</v>
      </c>
      <c r="G28" s="64">
        <v>2.5</v>
      </c>
      <c r="H28" s="64">
        <v>6.5</v>
      </c>
      <c r="I28" s="64">
        <v>5</v>
      </c>
      <c r="J28" s="64">
        <v>6</v>
      </c>
      <c r="K28" s="64">
        <v>5.5</v>
      </c>
      <c r="L28" s="64">
        <v>5.5</v>
      </c>
      <c r="M28" s="64">
        <v>6</v>
      </c>
      <c r="N28" s="64">
        <v>6</v>
      </c>
      <c r="O28" s="65">
        <f>(SUM(F28:I28)-MAX(F28:I28)-MIN(F28:I28)+(SUM(J28:N28)-MAX(J28:N28)-MIN(J28:N28)))</f>
        <v>25.5</v>
      </c>
      <c r="P28" s="66">
        <f>PRODUCT(O28/5*3*E28)</f>
        <v>36.72</v>
      </c>
      <c r="Q28" s="59">
        <f t="shared" si="5"/>
        <v>195.83999999999997</v>
      </c>
      <c r="R28" s="60"/>
      <c r="S28" s="61"/>
    </row>
    <row r="29" spans="2:19" ht="12.75" outlineLevel="1">
      <c r="B29" s="58">
        <f t="shared" si="4"/>
        <v>4</v>
      </c>
      <c r="C29" s="62"/>
      <c r="D29" s="49" t="str">
        <f>'[1]СТАРТ+'!I32</f>
        <v>205С</v>
      </c>
      <c r="E29" s="63">
        <f>'[1]СТАРТ+'!J32</f>
        <v>2.8</v>
      </c>
      <c r="F29" s="64">
        <v>2</v>
      </c>
      <c r="G29" s="64">
        <v>2</v>
      </c>
      <c r="H29" s="64">
        <v>6</v>
      </c>
      <c r="I29" s="64">
        <v>5.5</v>
      </c>
      <c r="J29" s="64">
        <v>5</v>
      </c>
      <c r="K29" s="64">
        <v>5</v>
      </c>
      <c r="L29" s="64">
        <v>4</v>
      </c>
      <c r="M29" s="64">
        <v>5</v>
      </c>
      <c r="N29" s="64">
        <v>5.5</v>
      </c>
      <c r="O29" s="65">
        <f>(SUM(F29:I29)-MAX(F29:I29)-MIN(F29:I29)+(SUM(J29:N29)-MAX(J29:N29)-MIN(J29:N29)))</f>
        <v>22.5</v>
      </c>
      <c r="P29" s="66">
        <f>PRODUCT(O29/5*3*E29)</f>
        <v>37.8</v>
      </c>
      <c r="Q29" s="59">
        <f t="shared" si="5"/>
        <v>195.83999999999997</v>
      </c>
      <c r="R29" s="60"/>
      <c r="S29" s="61"/>
    </row>
    <row r="30" spans="2:19" ht="12.75" outlineLevel="1">
      <c r="B30" s="58">
        <f t="shared" si="4"/>
        <v>4</v>
      </c>
      <c r="C30" s="68"/>
      <c r="D30" s="49" t="str">
        <f>'[1]СТАРТ+'!K32</f>
        <v>5233Д</v>
      </c>
      <c r="E30" s="63">
        <f>'[1]СТАРТ+'!L32</f>
        <v>2.4</v>
      </c>
      <c r="F30" s="64">
        <v>5.5</v>
      </c>
      <c r="G30" s="64">
        <v>6</v>
      </c>
      <c r="H30" s="64">
        <v>6</v>
      </c>
      <c r="I30" s="64">
        <v>5.5</v>
      </c>
      <c r="J30" s="64">
        <v>5</v>
      </c>
      <c r="K30" s="64">
        <v>5.5</v>
      </c>
      <c r="L30" s="64">
        <v>6</v>
      </c>
      <c r="M30" s="64">
        <v>5.5</v>
      </c>
      <c r="N30" s="64">
        <v>5.5</v>
      </c>
      <c r="O30" s="65">
        <f>(SUM(F30:I30)-MAX(F30:I30)-MIN(F30:I30)+(SUM(J30:N30)-MAX(J30:N30)-MIN(J30:N30)))</f>
        <v>28</v>
      </c>
      <c r="P30" s="66">
        <f>PRODUCT(O30/5*3*E30)</f>
        <v>40.31999999999999</v>
      </c>
      <c r="Q30" s="59">
        <f t="shared" si="5"/>
        <v>195.83999999999997</v>
      </c>
      <c r="R30" s="60"/>
      <c r="S30" s="61"/>
    </row>
    <row r="31" spans="2:19" ht="12.75" outlineLevel="1">
      <c r="B31" s="58">
        <f t="shared" si="4"/>
        <v>4</v>
      </c>
      <c r="D31" s="55" t="s">
        <v>11</v>
      </c>
      <c r="E31" s="69">
        <f>SUM(E26:E30)</f>
        <v>11.6</v>
      </c>
      <c r="F31" s="70"/>
      <c r="G31" s="70"/>
      <c r="H31" s="70"/>
      <c r="I31" s="70"/>
      <c r="J31" s="70"/>
      <c r="K31" s="70"/>
      <c r="L31" s="71"/>
      <c r="M31" s="70"/>
      <c r="N31" s="70"/>
      <c r="O31" s="72"/>
      <c r="P31" s="73">
        <f>SUM(P26:P30)</f>
        <v>195.83999999999997</v>
      </c>
      <c r="Q31" s="59">
        <f t="shared" si="5"/>
        <v>195.83999999999997</v>
      </c>
      <c r="R31" s="60"/>
      <c r="S31" s="61"/>
    </row>
    <row r="32" spans="1:20" s="57" customFormat="1" ht="15">
      <c r="A32" s="49">
        <v>4</v>
      </c>
      <c r="B32" s="50">
        <f>'[1]СТАРТ+'!B54</f>
        <v>7</v>
      </c>
      <c r="C32" s="51" t="str">
        <f>'[1]СТАРТ+'!C54</f>
        <v>Готкова Анастасия, 2001, Iвз, Челябинск, СДЮСШОР №7</v>
      </c>
      <c r="D32" s="49"/>
      <c r="E32" s="49"/>
      <c r="F32" s="51"/>
      <c r="G32" s="51"/>
      <c r="H32" s="51"/>
      <c r="I32" s="51"/>
      <c r="J32" s="51"/>
      <c r="K32" s="51"/>
      <c r="L32" s="52"/>
      <c r="M32" s="51"/>
      <c r="N32" s="51"/>
      <c r="O32" s="51"/>
      <c r="P32" s="49"/>
      <c r="Q32" s="53">
        <f>SUM(P39)</f>
        <v>175.11</v>
      </c>
      <c r="R32" s="54"/>
      <c r="S32" s="55"/>
      <c r="T32" s="56" t="str">
        <f>'[1]СТАРТ+'!L54</f>
        <v>Пирожков Ю.В., Дубинкин Г.П.</v>
      </c>
    </row>
    <row r="33" spans="1:20" s="57" customFormat="1" ht="12.75">
      <c r="A33" s="49"/>
      <c r="B33" s="58">
        <f aca="true" t="shared" si="6" ref="B33:B39">B32</f>
        <v>7</v>
      </c>
      <c r="C33" s="51" t="str">
        <f>'[1]СТАРТ+'!C55</f>
        <v>Мучкина Анастасия 2001, Iвз, Челябинск, СДЮСШОР №8</v>
      </c>
      <c r="D33" s="49"/>
      <c r="E33" s="49"/>
      <c r="F33" s="51"/>
      <c r="G33" s="51"/>
      <c r="H33" s="51"/>
      <c r="I33" s="51"/>
      <c r="J33" s="51"/>
      <c r="K33" s="51"/>
      <c r="L33" s="52"/>
      <c r="M33" s="51"/>
      <c r="N33" s="51"/>
      <c r="O33" s="51"/>
      <c r="P33" s="49"/>
      <c r="Q33" s="59">
        <f aca="true" t="shared" si="7" ref="Q33:Q39">Q32</f>
        <v>175.11</v>
      </c>
      <c r="R33" s="60"/>
      <c r="S33" s="61"/>
      <c r="T33" s="56" t="str">
        <f>'[1]СТАРТ+'!L55</f>
        <v>Пирожков Ю.В., Харламов А.Е.</v>
      </c>
    </row>
    <row r="34" spans="2:19" ht="12.75" outlineLevel="1">
      <c r="B34" s="58">
        <f t="shared" si="6"/>
        <v>7</v>
      </c>
      <c r="C34" s="62"/>
      <c r="D34" s="49" t="str">
        <f>'[1]СТАРТ+'!C56</f>
        <v>401В</v>
      </c>
      <c r="E34" s="63">
        <f>'[1]СТАРТ+'!D56</f>
        <v>2</v>
      </c>
      <c r="F34" s="64">
        <v>6</v>
      </c>
      <c r="G34" s="64">
        <v>5.5</v>
      </c>
      <c r="H34" s="64">
        <v>4.5</v>
      </c>
      <c r="I34" s="64">
        <v>4.5</v>
      </c>
      <c r="J34" s="64">
        <v>7</v>
      </c>
      <c r="K34" s="64">
        <v>7.5</v>
      </c>
      <c r="L34" s="64">
        <v>7</v>
      </c>
      <c r="M34" s="64">
        <v>7</v>
      </c>
      <c r="N34" s="64">
        <v>7</v>
      </c>
      <c r="O34" s="65">
        <f>(SUM(F34:I34)-MAX(F34:I34)-MIN(F34:I34)+(SUM(J34:N34)-MAX(J34:N34)-MIN(J34:N34)))</f>
        <v>31</v>
      </c>
      <c r="P34" s="66">
        <f>PRODUCT(O34/5*3*E34)</f>
        <v>37.2</v>
      </c>
      <c r="Q34" s="59">
        <f t="shared" si="7"/>
        <v>175.11</v>
      </c>
      <c r="R34" s="60"/>
      <c r="S34" s="61"/>
    </row>
    <row r="35" spans="2:19" ht="12.75" outlineLevel="1">
      <c r="B35" s="58">
        <f t="shared" si="6"/>
        <v>7</v>
      </c>
      <c r="C35" s="62"/>
      <c r="D35" s="49" t="str">
        <f>'[1]СТАРТ+'!E56</f>
        <v>301В</v>
      </c>
      <c r="E35" s="63">
        <f>'[1]СТАРТ+'!F56</f>
        <v>2</v>
      </c>
      <c r="F35" s="64">
        <v>6.5</v>
      </c>
      <c r="G35" s="64">
        <v>7</v>
      </c>
      <c r="H35" s="64">
        <v>4.5</v>
      </c>
      <c r="I35" s="64">
        <v>4</v>
      </c>
      <c r="J35" s="64">
        <v>6.5</v>
      </c>
      <c r="K35" s="64">
        <v>7</v>
      </c>
      <c r="L35" s="64">
        <v>7</v>
      </c>
      <c r="M35" s="64">
        <v>6</v>
      </c>
      <c r="N35" s="64">
        <v>6.5</v>
      </c>
      <c r="O35" s="65">
        <f>(SUM(F35:I35)-MAX(F35:I35)-MIN(F35:I35)+(SUM(J35:N35)-MAX(J35:N35)-MIN(J35:N35)))</f>
        <v>31</v>
      </c>
      <c r="P35" s="66">
        <f>PRODUCT(O35/5*3*E35)</f>
        <v>37.2</v>
      </c>
      <c r="Q35" s="59">
        <f t="shared" si="7"/>
        <v>175.11</v>
      </c>
      <c r="R35" s="60"/>
      <c r="S35" s="61"/>
    </row>
    <row r="36" spans="2:19" ht="12.75" outlineLevel="1">
      <c r="B36" s="58">
        <f t="shared" si="6"/>
        <v>7</v>
      </c>
      <c r="C36" s="62"/>
      <c r="D36" s="49" t="str">
        <f>'[1]СТАРТ+'!G56</f>
        <v>105С</v>
      </c>
      <c r="E36" s="63">
        <f>'[1]СТАРТ+'!H56</f>
        <v>2.2</v>
      </c>
      <c r="F36" s="64">
        <v>5</v>
      </c>
      <c r="G36" s="64">
        <v>4.5</v>
      </c>
      <c r="H36" s="64">
        <v>3</v>
      </c>
      <c r="I36" s="64">
        <v>3.5</v>
      </c>
      <c r="J36" s="64">
        <v>6.5</v>
      </c>
      <c r="K36" s="64">
        <v>6.5</v>
      </c>
      <c r="L36" s="64">
        <v>6.5</v>
      </c>
      <c r="M36" s="64">
        <v>6</v>
      </c>
      <c r="N36" s="64">
        <v>6</v>
      </c>
      <c r="O36" s="65">
        <f>(SUM(F36:I36)-MAX(F36:I36)-MIN(F36:I36)+(SUM(J36:N36)-MAX(J36:N36)-MIN(J36:N36)))</f>
        <v>27</v>
      </c>
      <c r="P36" s="66">
        <f>PRODUCT(O36/5*3*E36)</f>
        <v>35.64000000000001</v>
      </c>
      <c r="Q36" s="59">
        <f t="shared" si="7"/>
        <v>175.11</v>
      </c>
      <c r="R36" s="60"/>
      <c r="S36" s="61"/>
    </row>
    <row r="37" spans="2:19" ht="12.75" outlineLevel="1">
      <c r="B37" s="58">
        <f t="shared" si="6"/>
        <v>7</v>
      </c>
      <c r="C37" s="62"/>
      <c r="D37" s="49" t="str">
        <f>'[1]СТАРТ+'!I56</f>
        <v>203В</v>
      </c>
      <c r="E37" s="63">
        <f>'[1]СТАРТ+'!J56</f>
        <v>2.2</v>
      </c>
      <c r="F37" s="64">
        <v>3.5</v>
      </c>
      <c r="G37" s="64">
        <v>3.5</v>
      </c>
      <c r="H37" s="64">
        <v>3</v>
      </c>
      <c r="I37" s="64">
        <v>2.5</v>
      </c>
      <c r="J37" s="64">
        <v>6</v>
      </c>
      <c r="K37" s="64">
        <v>6</v>
      </c>
      <c r="L37" s="64">
        <v>5.5</v>
      </c>
      <c r="M37" s="64">
        <v>6</v>
      </c>
      <c r="N37" s="64">
        <v>5.5</v>
      </c>
      <c r="O37" s="65">
        <f>(SUM(F37:I37)-MAX(F37:I37)-MIN(F37:I37)+(SUM(J37:N37)-MAX(J37:N37)-MIN(J37:N37)))</f>
        <v>24</v>
      </c>
      <c r="P37" s="66">
        <f>PRODUCT(O37/5*3*E37)</f>
        <v>31.68</v>
      </c>
      <c r="Q37" s="59">
        <f t="shared" si="7"/>
        <v>175.11</v>
      </c>
      <c r="R37" s="60"/>
      <c r="S37" s="61"/>
    </row>
    <row r="38" spans="2:19" ht="12.75" outlineLevel="1">
      <c r="B38" s="58">
        <f t="shared" si="6"/>
        <v>7</v>
      </c>
      <c r="C38" s="68"/>
      <c r="D38" s="49" t="str">
        <f>'[1]СТАРТ+'!K56</f>
        <v>5132Д</v>
      </c>
      <c r="E38" s="63">
        <f>'[1]СТАРТ+'!L56</f>
        <v>2.1</v>
      </c>
      <c r="F38" s="64">
        <v>5</v>
      </c>
      <c r="G38" s="64">
        <v>3.5</v>
      </c>
      <c r="H38" s="64">
        <v>4</v>
      </c>
      <c r="I38" s="64">
        <v>4</v>
      </c>
      <c r="J38" s="64">
        <v>6.5</v>
      </c>
      <c r="K38" s="64">
        <v>6.5</v>
      </c>
      <c r="L38" s="64">
        <v>6</v>
      </c>
      <c r="M38" s="64">
        <v>6</v>
      </c>
      <c r="N38" s="64">
        <v>6</v>
      </c>
      <c r="O38" s="65">
        <f>(SUM(F38:I38)-MAX(F38:I38)-MIN(F38:I38)+(SUM(J38:N38)-MAX(J38:N38)-MIN(J38:N38)))</f>
        <v>26.5</v>
      </c>
      <c r="P38" s="66">
        <f>PRODUCT(O38/5*3*E38)</f>
        <v>33.39</v>
      </c>
      <c r="Q38" s="59">
        <f t="shared" si="7"/>
        <v>175.11</v>
      </c>
      <c r="R38" s="60"/>
      <c r="S38" s="61"/>
    </row>
    <row r="39" spans="2:19" ht="12.75" outlineLevel="1">
      <c r="B39" s="58">
        <f t="shared" si="6"/>
        <v>7</v>
      </c>
      <c r="D39" s="55" t="s">
        <v>11</v>
      </c>
      <c r="E39" s="69">
        <f>SUM(E34:E38)</f>
        <v>10.5</v>
      </c>
      <c r="F39" s="70"/>
      <c r="G39" s="70"/>
      <c r="H39" s="70"/>
      <c r="I39" s="70"/>
      <c r="J39" s="70"/>
      <c r="K39" s="70"/>
      <c r="L39" s="71"/>
      <c r="M39" s="70"/>
      <c r="N39" s="70"/>
      <c r="O39" s="72"/>
      <c r="P39" s="73">
        <f>SUM(P34:P38)</f>
        <v>175.11</v>
      </c>
      <c r="Q39" s="59">
        <f t="shared" si="7"/>
        <v>175.11</v>
      </c>
      <c r="R39" s="60"/>
      <c r="S39" s="61"/>
    </row>
    <row r="40" spans="1:20" s="57" customFormat="1" ht="15">
      <c r="A40" s="49">
        <v>5</v>
      </c>
      <c r="B40" s="50">
        <f>'[1]СТАРТ+'!B38</f>
        <v>5</v>
      </c>
      <c r="C40" s="51" t="str">
        <f>'[1]СТАРТ+'!C38</f>
        <v>Большакова Яна, 2000, IIвз, Пенза, ПОСДЮСШОР</v>
      </c>
      <c r="D40" s="49"/>
      <c r="E40" s="49"/>
      <c r="F40" s="51"/>
      <c r="G40" s="51"/>
      <c r="H40" s="51"/>
      <c r="I40" s="51"/>
      <c r="J40" s="51"/>
      <c r="K40" s="51"/>
      <c r="L40" s="52"/>
      <c r="M40" s="51"/>
      <c r="N40" s="51"/>
      <c r="O40" s="51"/>
      <c r="P40" s="49"/>
      <c r="Q40" s="53">
        <f>SUM(P47)</f>
        <v>174.45</v>
      </c>
      <c r="R40" s="54"/>
      <c r="S40" s="55"/>
      <c r="T40" s="56" t="str">
        <f>'[1]СТАРТ+'!L38</f>
        <v>Кучмасов С.В.</v>
      </c>
    </row>
    <row r="41" spans="1:20" s="57" customFormat="1" ht="12.75">
      <c r="A41" s="49"/>
      <c r="B41" s="58">
        <f aca="true" t="shared" si="8" ref="B41:B47">B40</f>
        <v>5</v>
      </c>
      <c r="C41" s="51" t="str">
        <f>'[1]СТАРТ+'!C39</f>
        <v>Шабанова Валерия, 2002, Iвз, Тольятти, КСДЮСШОР №10 "Олимп"</v>
      </c>
      <c r="D41" s="49"/>
      <c r="E41" s="49"/>
      <c r="F41" s="51"/>
      <c r="G41" s="51"/>
      <c r="H41" s="51"/>
      <c r="I41" s="51"/>
      <c r="J41" s="51"/>
      <c r="K41" s="51"/>
      <c r="L41" s="52"/>
      <c r="M41" s="51"/>
      <c r="N41" s="51"/>
      <c r="O41" s="51"/>
      <c r="P41" s="49"/>
      <c r="Q41" s="59">
        <f aca="true" t="shared" si="9" ref="Q41:Q47">Q40</f>
        <v>174.45</v>
      </c>
      <c r="R41" s="60"/>
      <c r="S41" s="61"/>
      <c r="T41" s="56" t="str">
        <f>'[1]СТАРТ+'!L39</f>
        <v>Донцова И.В., Кандрашин А.В., Михайлов А.Н.</v>
      </c>
    </row>
    <row r="42" spans="2:19" ht="12.75" outlineLevel="1">
      <c r="B42" s="58">
        <f t="shared" si="8"/>
        <v>5</v>
      </c>
      <c r="C42" s="62"/>
      <c r="D42" s="49" t="str">
        <f>'[1]СТАРТ+'!C40</f>
        <v>201В</v>
      </c>
      <c r="E42" s="63">
        <f>'[1]СТАРТ+'!D40</f>
        <v>2</v>
      </c>
      <c r="F42" s="64">
        <v>5</v>
      </c>
      <c r="G42" s="64">
        <v>3.5</v>
      </c>
      <c r="H42" s="64">
        <v>5</v>
      </c>
      <c r="I42" s="64">
        <v>5.5</v>
      </c>
      <c r="J42" s="64">
        <v>6.5</v>
      </c>
      <c r="K42" s="64">
        <v>6.5</v>
      </c>
      <c r="L42" s="64">
        <v>6</v>
      </c>
      <c r="M42" s="64">
        <v>7</v>
      </c>
      <c r="N42" s="64">
        <v>6</v>
      </c>
      <c r="O42" s="65">
        <f>(SUM(F42:I42)-MAX(F42:I42)-MIN(F42:I42)+(SUM(J42:N42)-MAX(J42:N42)-MIN(J42:N42)))</f>
        <v>29</v>
      </c>
      <c r="P42" s="66">
        <f>PRODUCT(O42/5*3*E42)</f>
        <v>34.8</v>
      </c>
      <c r="Q42" s="59">
        <f t="shared" si="9"/>
        <v>174.45</v>
      </c>
      <c r="R42" s="60"/>
      <c r="S42" s="61"/>
    </row>
    <row r="43" spans="2:19" ht="12.75" outlineLevel="1">
      <c r="B43" s="58">
        <f t="shared" si="8"/>
        <v>5</v>
      </c>
      <c r="C43" s="62"/>
      <c r="D43" s="49" t="str">
        <f>'[1]СТАРТ+'!E40</f>
        <v>301В</v>
      </c>
      <c r="E43" s="63">
        <f>'[1]СТАРТ+'!F40</f>
        <v>2</v>
      </c>
      <c r="F43" s="64">
        <v>5</v>
      </c>
      <c r="G43" s="64">
        <v>4.5</v>
      </c>
      <c r="H43" s="64">
        <v>5.5</v>
      </c>
      <c r="I43" s="64">
        <v>6</v>
      </c>
      <c r="J43" s="64">
        <v>7</v>
      </c>
      <c r="K43" s="64">
        <v>7</v>
      </c>
      <c r="L43" s="64">
        <v>7</v>
      </c>
      <c r="M43" s="64">
        <v>7</v>
      </c>
      <c r="N43" s="64">
        <v>7.5</v>
      </c>
      <c r="O43" s="65">
        <f>(SUM(F43:I43)-MAX(F43:I43)-MIN(F43:I43)+(SUM(J43:N43)-MAX(J43:N43)-MIN(J43:N43)))</f>
        <v>31.5</v>
      </c>
      <c r="P43" s="66">
        <f>PRODUCT(O43/5*3*E43)</f>
        <v>37.8</v>
      </c>
      <c r="Q43" s="59">
        <f t="shared" si="9"/>
        <v>174.45</v>
      </c>
      <c r="R43" s="60"/>
      <c r="S43" s="61"/>
    </row>
    <row r="44" spans="2:19" ht="12.75" outlineLevel="1">
      <c r="B44" s="58">
        <f t="shared" si="8"/>
        <v>5</v>
      </c>
      <c r="C44" s="62"/>
      <c r="D44" s="49" t="str">
        <f>'[1]СТАРТ+'!G40</f>
        <v>403С</v>
      </c>
      <c r="E44" s="63">
        <f>'[1]СТАРТ+'!H40</f>
        <v>1.9</v>
      </c>
      <c r="F44" s="64">
        <v>3.5</v>
      </c>
      <c r="G44" s="64">
        <v>3</v>
      </c>
      <c r="H44" s="64">
        <v>6.5</v>
      </c>
      <c r="I44" s="64">
        <v>5.5</v>
      </c>
      <c r="J44" s="64">
        <v>6.5</v>
      </c>
      <c r="K44" s="64">
        <v>5</v>
      </c>
      <c r="L44" s="64">
        <v>5.5</v>
      </c>
      <c r="M44" s="64">
        <v>6.5</v>
      </c>
      <c r="N44" s="64">
        <v>6.5</v>
      </c>
      <c r="O44" s="65">
        <f>(SUM(F44:I44)-MAX(F44:I44)-MIN(F44:I44)+(SUM(J44:N44)-MAX(J44:N44)-MIN(J44:N44)))</f>
        <v>27.5</v>
      </c>
      <c r="P44" s="66">
        <f>PRODUCT(O44/5*3*E44)</f>
        <v>31.349999999999998</v>
      </c>
      <c r="Q44" s="59">
        <f t="shared" si="9"/>
        <v>174.45</v>
      </c>
      <c r="R44" s="60"/>
      <c r="S44" s="61"/>
    </row>
    <row r="45" spans="2:19" ht="12.75" outlineLevel="1">
      <c r="B45" s="58">
        <f t="shared" si="8"/>
        <v>5</v>
      </c>
      <c r="C45" s="62"/>
      <c r="D45" s="49" t="str">
        <f>'[1]СТАРТ+'!I40</f>
        <v>105С</v>
      </c>
      <c r="E45" s="63">
        <f>'[1]СТАРТ+'!J40</f>
        <v>2.2</v>
      </c>
      <c r="F45" s="64">
        <v>5</v>
      </c>
      <c r="G45" s="64">
        <v>4.5</v>
      </c>
      <c r="H45" s="64">
        <v>6</v>
      </c>
      <c r="I45" s="64">
        <v>6.5</v>
      </c>
      <c r="J45" s="64">
        <v>6.5</v>
      </c>
      <c r="K45" s="64">
        <v>6.5</v>
      </c>
      <c r="L45" s="64">
        <v>6.5</v>
      </c>
      <c r="M45" s="64">
        <v>7</v>
      </c>
      <c r="N45" s="64">
        <v>6.5</v>
      </c>
      <c r="O45" s="65">
        <f>(SUM(F45:I45)-MAX(F45:I45)-MIN(F45:I45)+(SUM(J45:N45)-MAX(J45:N45)-MIN(J45:N45)))</f>
        <v>30.5</v>
      </c>
      <c r="P45" s="66">
        <f>PRODUCT(O45/5*3*E45)</f>
        <v>40.26</v>
      </c>
      <c r="Q45" s="59">
        <f t="shared" si="9"/>
        <v>174.45</v>
      </c>
      <c r="R45" s="60"/>
      <c r="S45" s="61"/>
    </row>
    <row r="46" spans="2:19" ht="12.75" outlineLevel="1">
      <c r="B46" s="58">
        <f t="shared" si="8"/>
        <v>5</v>
      </c>
      <c r="C46" s="68"/>
      <c r="D46" s="49" t="str">
        <f>'[1]СТАРТ+'!K40</f>
        <v>5132Д</v>
      </c>
      <c r="E46" s="63">
        <f>'[1]СТАРТ+'!L40</f>
        <v>2.1</v>
      </c>
      <c r="F46" s="64">
        <v>2.5</v>
      </c>
      <c r="G46" s="64">
        <v>2.5</v>
      </c>
      <c r="H46" s="64">
        <v>4.5</v>
      </c>
      <c r="I46" s="64">
        <v>5</v>
      </c>
      <c r="J46" s="64">
        <v>6</v>
      </c>
      <c r="K46" s="64">
        <v>5.5</v>
      </c>
      <c r="L46" s="64">
        <v>5.5</v>
      </c>
      <c r="M46" s="64">
        <v>5.5</v>
      </c>
      <c r="N46" s="64">
        <v>6</v>
      </c>
      <c r="O46" s="65">
        <f>(SUM(F46:I46)-MAX(F46:I46)-MIN(F46:I46)+(SUM(J46:N46)-MAX(J46:N46)-MIN(J46:N46)))</f>
        <v>24</v>
      </c>
      <c r="P46" s="66">
        <f>PRODUCT(O46/5*3*E46)</f>
        <v>30.24</v>
      </c>
      <c r="Q46" s="59">
        <f t="shared" si="9"/>
        <v>174.45</v>
      </c>
      <c r="R46" s="60"/>
      <c r="S46" s="61"/>
    </row>
    <row r="47" spans="2:19" ht="12.75" outlineLevel="1">
      <c r="B47" s="58">
        <f t="shared" si="8"/>
        <v>5</v>
      </c>
      <c r="D47" s="55" t="s">
        <v>11</v>
      </c>
      <c r="E47" s="69">
        <f>SUM(E42:E46)</f>
        <v>10.200000000000001</v>
      </c>
      <c r="F47" s="70"/>
      <c r="G47" s="70"/>
      <c r="H47" s="70"/>
      <c r="I47" s="70"/>
      <c r="J47" s="70"/>
      <c r="K47" s="70"/>
      <c r="L47" s="71"/>
      <c r="M47" s="70"/>
      <c r="N47" s="70"/>
      <c r="O47" s="72"/>
      <c r="P47" s="73">
        <f>SUM(P42:P46)</f>
        <v>174.45</v>
      </c>
      <c r="Q47" s="59">
        <f t="shared" si="9"/>
        <v>174.45</v>
      </c>
      <c r="R47" s="60"/>
      <c r="S47" s="61"/>
    </row>
    <row r="48" spans="1:20" s="57" customFormat="1" ht="15">
      <c r="A48" s="49">
        <v>6</v>
      </c>
      <c r="B48" s="50">
        <f>'[1]СТАРТ+'!B62</f>
        <v>8</v>
      </c>
      <c r="C48" s="51" t="str">
        <f>'[1]СТАРТ+'!C62</f>
        <v>Челганова Анастасия, 1998, КМС, Екатеринбург, СДЮСШОР "Юность"</v>
      </c>
      <c r="D48" s="49"/>
      <c r="E48" s="49"/>
      <c r="F48" s="51"/>
      <c r="G48" s="51"/>
      <c r="H48" s="51"/>
      <c r="I48" s="51"/>
      <c r="J48" s="51"/>
      <c r="K48" s="51"/>
      <c r="L48" s="52"/>
      <c r="M48" s="51"/>
      <c r="N48" s="51"/>
      <c r="O48" s="51"/>
      <c r="P48" s="49"/>
      <c r="Q48" s="53">
        <f>SUM(P55)</f>
        <v>166.44000000000003</v>
      </c>
      <c r="R48" s="54"/>
      <c r="S48" s="55"/>
      <c r="T48" s="56" t="str">
        <f>'[1]СТАРТ+'!L62</f>
        <v>Лобановы Л.И. и С.М.</v>
      </c>
    </row>
    <row r="49" spans="1:20" s="57" customFormat="1" ht="12.75">
      <c r="A49" s="49"/>
      <c r="B49" s="58">
        <f aca="true" t="shared" si="10" ref="B49:B55">B48</f>
        <v>8</v>
      </c>
      <c r="C49" s="51" t="str">
        <f>'[1]СТАРТ+'!C63</f>
        <v>Воронович Мария, 1999, КМС, Екатеринбург, "Дворец Молодежи"</v>
      </c>
      <c r="D49" s="49"/>
      <c r="E49" s="49"/>
      <c r="F49" s="51"/>
      <c r="G49" s="51"/>
      <c r="H49" s="51"/>
      <c r="I49" s="51"/>
      <c r="J49" s="51"/>
      <c r="K49" s="51"/>
      <c r="L49" s="52"/>
      <c r="M49" s="51"/>
      <c r="N49" s="51"/>
      <c r="O49" s="51"/>
      <c r="P49" s="49"/>
      <c r="Q49" s="59">
        <f aca="true" t="shared" si="11" ref="Q49:Q55">Q48</f>
        <v>166.44000000000003</v>
      </c>
      <c r="R49" s="60"/>
      <c r="S49" s="61"/>
      <c r="T49" s="56" t="str">
        <f>'[1]СТАРТ+'!L63</f>
        <v>Селезнев А.А.</v>
      </c>
    </row>
    <row r="50" spans="2:19" ht="12.75" outlineLevel="1">
      <c r="B50" s="58">
        <f t="shared" si="10"/>
        <v>8</v>
      </c>
      <c r="C50" s="62"/>
      <c r="D50" s="49" t="str">
        <f>'[1]СТАРТ+'!C64</f>
        <v>301В</v>
      </c>
      <c r="E50" s="63">
        <f>'[1]СТАРТ+'!D64</f>
        <v>2</v>
      </c>
      <c r="F50" s="64">
        <v>6.5</v>
      </c>
      <c r="G50" s="64">
        <v>7.5</v>
      </c>
      <c r="H50" s="64">
        <v>6</v>
      </c>
      <c r="I50" s="64">
        <v>6.5</v>
      </c>
      <c r="J50" s="64">
        <v>8</v>
      </c>
      <c r="K50" s="64">
        <v>7.5</v>
      </c>
      <c r="L50" s="64">
        <v>7.5</v>
      </c>
      <c r="M50" s="64">
        <v>8</v>
      </c>
      <c r="N50" s="64">
        <v>7.5</v>
      </c>
      <c r="O50" s="65">
        <f>(SUM(F50:I50)-MAX(F50:I50)-MIN(F50:I50)+(SUM(J50:N50)-MAX(J50:N50)-MIN(J50:N50)))</f>
        <v>36</v>
      </c>
      <c r="P50" s="66">
        <f>PRODUCT(O50/5*3*E50)</f>
        <v>43.2</v>
      </c>
      <c r="Q50" s="59">
        <f t="shared" si="11"/>
        <v>166.44000000000003</v>
      </c>
      <c r="R50" s="60"/>
      <c r="S50" s="61"/>
    </row>
    <row r="51" spans="2:19" ht="12.75" outlineLevel="1">
      <c r="B51" s="58">
        <f t="shared" si="10"/>
        <v>8</v>
      </c>
      <c r="C51" s="62"/>
      <c r="D51" s="49" t="str">
        <f>'[1]СТАРТ+'!E64</f>
        <v>5132Д</v>
      </c>
      <c r="E51" s="63">
        <f>'[1]СТАРТ+'!F64</f>
        <v>2</v>
      </c>
      <c r="F51" s="64">
        <v>5.5</v>
      </c>
      <c r="G51" s="64">
        <v>5.5</v>
      </c>
      <c r="H51" s="64">
        <v>4.5</v>
      </c>
      <c r="I51" s="64">
        <v>5</v>
      </c>
      <c r="J51" s="64">
        <v>7</v>
      </c>
      <c r="K51" s="64">
        <v>6</v>
      </c>
      <c r="L51" s="64">
        <v>7</v>
      </c>
      <c r="M51" s="64">
        <v>6</v>
      </c>
      <c r="N51" s="64">
        <v>6</v>
      </c>
      <c r="O51" s="65">
        <f>(SUM(F51:I51)-MAX(F51:I51)-MIN(F51:I51)+(SUM(J51:N51)-MAX(J51:N51)-MIN(J51:N51)))</f>
        <v>29.5</v>
      </c>
      <c r="P51" s="66">
        <f>PRODUCT(O51/5*3*E51)</f>
        <v>35.400000000000006</v>
      </c>
      <c r="Q51" s="59">
        <f t="shared" si="11"/>
        <v>166.44000000000003</v>
      </c>
      <c r="R51" s="60"/>
      <c r="S51" s="61"/>
    </row>
    <row r="52" spans="2:19" ht="12.75" outlineLevel="1">
      <c r="B52" s="58">
        <f t="shared" si="10"/>
        <v>8</v>
      </c>
      <c r="C52" s="62"/>
      <c r="D52" s="49" t="str">
        <f>'[1]СТАРТ+'!G64</f>
        <v>105В</v>
      </c>
      <c r="E52" s="63">
        <f>'[1]СТАРТ+'!H64</f>
        <v>2.4</v>
      </c>
      <c r="F52" s="64">
        <v>4.5</v>
      </c>
      <c r="G52" s="64">
        <v>3</v>
      </c>
      <c r="H52" s="64">
        <v>4.5</v>
      </c>
      <c r="I52" s="64">
        <v>4</v>
      </c>
      <c r="J52" s="64">
        <v>6.5</v>
      </c>
      <c r="K52" s="64">
        <v>5</v>
      </c>
      <c r="L52" s="64">
        <v>5.5</v>
      </c>
      <c r="M52" s="64">
        <v>6</v>
      </c>
      <c r="N52" s="64">
        <v>6</v>
      </c>
      <c r="O52" s="65">
        <f>(SUM(F52:I52)-MAX(F52:I52)-MIN(F52:I52)+(SUM(J52:N52)-MAX(J52:N52)-MIN(J52:N52)))</f>
        <v>26</v>
      </c>
      <c r="P52" s="66">
        <f>PRODUCT(O52/5*3*E52)</f>
        <v>37.440000000000005</v>
      </c>
      <c r="Q52" s="59">
        <f t="shared" si="11"/>
        <v>166.44000000000003</v>
      </c>
      <c r="R52" s="60"/>
      <c r="S52" s="61"/>
    </row>
    <row r="53" spans="2:19" ht="12.75" outlineLevel="1">
      <c r="B53" s="58">
        <f t="shared" si="10"/>
        <v>8</v>
      </c>
      <c r="C53" s="62"/>
      <c r="D53" s="49" t="str">
        <f>'[1]СТАРТ+'!I64</f>
        <v>205С</v>
      </c>
      <c r="E53" s="63">
        <f>'[1]СТАРТ+'!J64</f>
        <v>2.8</v>
      </c>
      <c r="F53" s="64">
        <v>1</v>
      </c>
      <c r="G53" s="64">
        <v>0.5</v>
      </c>
      <c r="H53" s="64">
        <v>3.5</v>
      </c>
      <c r="I53" s="64">
        <v>3</v>
      </c>
      <c r="J53" s="64">
        <v>4</v>
      </c>
      <c r="K53" s="64">
        <v>4</v>
      </c>
      <c r="L53" s="64">
        <v>4.5</v>
      </c>
      <c r="M53" s="64">
        <v>4.5</v>
      </c>
      <c r="N53" s="64">
        <v>4</v>
      </c>
      <c r="O53" s="65">
        <f>(SUM(F53:I53)-MAX(F53:I53)-MIN(F53:I53)+(SUM(J53:N53)-MAX(J53:N53)-MIN(J53:N53)))</f>
        <v>16.5</v>
      </c>
      <c r="P53" s="66">
        <f>PRODUCT(O53/5*3*E53)</f>
        <v>27.719999999999995</v>
      </c>
      <c r="Q53" s="59">
        <f t="shared" si="11"/>
        <v>166.44000000000003</v>
      </c>
      <c r="R53" s="60"/>
      <c r="S53" s="61"/>
    </row>
    <row r="54" spans="2:19" ht="12.75" outlineLevel="1">
      <c r="B54" s="58">
        <f t="shared" si="10"/>
        <v>8</v>
      </c>
      <c r="C54" s="68"/>
      <c r="D54" s="49" t="str">
        <f>'[1]СТАРТ+'!K64</f>
        <v>405С</v>
      </c>
      <c r="E54" s="63">
        <f>'[1]СТАРТ+'!L64</f>
        <v>2.7</v>
      </c>
      <c r="F54" s="64">
        <v>2</v>
      </c>
      <c r="G54" s="64">
        <v>1.5</v>
      </c>
      <c r="H54" s="64">
        <v>2</v>
      </c>
      <c r="I54" s="64">
        <v>2</v>
      </c>
      <c r="J54" s="64">
        <v>3.5</v>
      </c>
      <c r="K54" s="64">
        <v>2.5</v>
      </c>
      <c r="L54" s="64">
        <v>3.5</v>
      </c>
      <c r="M54" s="64">
        <v>4.5</v>
      </c>
      <c r="N54" s="64">
        <v>3</v>
      </c>
      <c r="O54" s="65">
        <f>(SUM(F54:I54)-MAX(F54:I54)-MIN(F54:I54)+(SUM(J54:N54)-MAX(J54:N54)-MIN(J54:N54)))</f>
        <v>14</v>
      </c>
      <c r="P54" s="66">
        <f>PRODUCT(O54/5*3*E54)</f>
        <v>22.679999999999996</v>
      </c>
      <c r="Q54" s="59">
        <f t="shared" si="11"/>
        <v>166.44000000000003</v>
      </c>
      <c r="R54" s="60"/>
      <c r="S54" s="61"/>
    </row>
    <row r="55" spans="2:19" ht="12.75" outlineLevel="1">
      <c r="B55" s="58">
        <f t="shared" si="10"/>
        <v>8</v>
      </c>
      <c r="D55" s="55" t="s">
        <v>11</v>
      </c>
      <c r="E55" s="69">
        <f>SUM(E50:E54)</f>
        <v>11.899999999999999</v>
      </c>
      <c r="F55" s="70"/>
      <c r="G55" s="70"/>
      <c r="H55" s="70"/>
      <c r="I55" s="70"/>
      <c r="J55" s="70"/>
      <c r="K55" s="70"/>
      <c r="L55" s="71"/>
      <c r="M55" s="70"/>
      <c r="N55" s="70"/>
      <c r="O55" s="72"/>
      <c r="P55" s="73">
        <f>SUM(P50:P54)</f>
        <v>166.44000000000003</v>
      </c>
      <c r="Q55" s="59">
        <f t="shared" si="11"/>
        <v>166.44000000000003</v>
      </c>
      <c r="R55" s="60"/>
      <c r="S55" s="61"/>
    </row>
    <row r="56" spans="1:20" s="57" customFormat="1" ht="15">
      <c r="A56" s="49">
        <v>7</v>
      </c>
      <c r="B56" s="50">
        <f>'[1]СТАРТ+'!B14</f>
        <v>2</v>
      </c>
      <c r="C56" s="51" t="str">
        <f>'[1]СТАРТ+'!C14</f>
        <v>Панченко Наталья, 2002, IIвз, Челябинск, СДЮСШОР №7</v>
      </c>
      <c r="D56" s="49"/>
      <c r="E56" s="49"/>
      <c r="F56" s="51"/>
      <c r="G56" s="51"/>
      <c r="H56" s="51"/>
      <c r="I56" s="51"/>
      <c r="J56" s="51"/>
      <c r="K56" s="51"/>
      <c r="L56" s="52"/>
      <c r="M56" s="51"/>
      <c r="N56" s="51"/>
      <c r="O56" s="51"/>
      <c r="P56" s="49"/>
      <c r="Q56" s="53">
        <f>SUM(P63)</f>
        <v>154.2</v>
      </c>
      <c r="R56" s="54"/>
      <c r="S56" s="55"/>
      <c r="T56" s="56" t="str">
        <f>'[1]СТАРТ+'!L14</f>
        <v>Харламов А.Е.</v>
      </c>
    </row>
    <row r="57" spans="1:20" s="57" customFormat="1" ht="12.75">
      <c r="A57" s="49"/>
      <c r="B57" s="58">
        <f aca="true" t="shared" si="12" ref="B57:B63">B56</f>
        <v>2</v>
      </c>
      <c r="C57" s="51" t="str">
        <f>'[1]СТАРТ+'!C15</f>
        <v>Алексеева Анастасия, 2001, IIвз, Челябинск, СДЮСШОР №8</v>
      </c>
      <c r="D57" s="49"/>
      <c r="E57" s="49"/>
      <c r="F57" s="51"/>
      <c r="G57" s="51"/>
      <c r="H57" s="51"/>
      <c r="I57" s="51"/>
      <c r="J57" s="51"/>
      <c r="K57" s="51"/>
      <c r="L57" s="52"/>
      <c r="M57" s="51"/>
      <c r="N57" s="51"/>
      <c r="O57" s="51"/>
      <c r="P57" s="49"/>
      <c r="Q57" s="59">
        <f aca="true" t="shared" si="13" ref="Q57:Q63">Q56</f>
        <v>154.2</v>
      </c>
      <c r="R57" s="60"/>
      <c r="S57" s="61"/>
      <c r="T57" s="56" t="str">
        <f>'[1]СТАРТ+'!L15</f>
        <v>Харламов А.Е.</v>
      </c>
    </row>
    <row r="58" spans="2:19" ht="12.75" outlineLevel="1">
      <c r="B58" s="58">
        <f t="shared" si="12"/>
        <v>2</v>
      </c>
      <c r="C58" s="62"/>
      <c r="D58" s="49" t="str">
        <f>'[1]СТАРТ+'!C16</f>
        <v>5211А</v>
      </c>
      <c r="E58" s="63">
        <f>'[1]СТАРТ+'!D16</f>
        <v>2</v>
      </c>
      <c r="F58" s="64">
        <v>5</v>
      </c>
      <c r="G58" s="64">
        <v>4</v>
      </c>
      <c r="H58" s="64">
        <v>4.5</v>
      </c>
      <c r="I58" s="64">
        <v>4.5</v>
      </c>
      <c r="J58" s="64">
        <v>6</v>
      </c>
      <c r="K58" s="64">
        <v>6.5</v>
      </c>
      <c r="L58" s="64">
        <v>6</v>
      </c>
      <c r="M58" s="64">
        <v>6</v>
      </c>
      <c r="N58" s="64">
        <v>6</v>
      </c>
      <c r="O58" s="65">
        <f>(SUM(F58:I58)-MAX(F58:I58)-MIN(F58:I58)+(SUM(J58:N58)-MAX(J58:N58)-MIN(J58:N58)))</f>
        <v>27</v>
      </c>
      <c r="P58" s="66">
        <f>PRODUCT(O58/5*3*E58)</f>
        <v>32.400000000000006</v>
      </c>
      <c r="Q58" s="59">
        <f t="shared" si="13"/>
        <v>154.2</v>
      </c>
      <c r="R58" s="60"/>
      <c r="S58" s="61"/>
    </row>
    <row r="59" spans="2:19" ht="12.75" outlineLevel="1">
      <c r="B59" s="58">
        <f t="shared" si="12"/>
        <v>2</v>
      </c>
      <c r="C59" s="62"/>
      <c r="D59" s="49" t="str">
        <f>'[1]СТАРТ+'!E16</f>
        <v>103В</v>
      </c>
      <c r="E59" s="63">
        <f>'[1]СТАРТ+'!F16</f>
        <v>2</v>
      </c>
      <c r="F59" s="64">
        <v>5.5</v>
      </c>
      <c r="G59" s="64">
        <v>5.5</v>
      </c>
      <c r="H59" s="64">
        <v>5</v>
      </c>
      <c r="I59" s="64">
        <v>5</v>
      </c>
      <c r="J59" s="64">
        <v>6.5</v>
      </c>
      <c r="K59" s="64">
        <v>7</v>
      </c>
      <c r="L59" s="64">
        <v>6.5</v>
      </c>
      <c r="M59" s="64">
        <v>6.5</v>
      </c>
      <c r="N59" s="64">
        <v>6.5</v>
      </c>
      <c r="O59" s="65">
        <f>(SUM(F59:I59)-MAX(F59:I59)-MIN(F59:I59)+(SUM(J59:N59)-MAX(J59:N59)-MIN(J59:N59)))</f>
        <v>30</v>
      </c>
      <c r="P59" s="66">
        <f>PRODUCT(O59/5*3*E59)</f>
        <v>36</v>
      </c>
      <c r="Q59" s="59">
        <f t="shared" si="13"/>
        <v>154.2</v>
      </c>
      <c r="R59" s="60"/>
      <c r="S59" s="61"/>
    </row>
    <row r="60" spans="2:19" ht="12.75" outlineLevel="1">
      <c r="B60" s="58">
        <f t="shared" si="12"/>
        <v>2</v>
      </c>
      <c r="C60" s="62"/>
      <c r="D60" s="49" t="str">
        <f>'[1]СТАРТ+'!G16</f>
        <v>403С</v>
      </c>
      <c r="E60" s="63">
        <f>'[1]СТАРТ+'!H16</f>
        <v>1.9</v>
      </c>
      <c r="F60" s="64">
        <v>5.5</v>
      </c>
      <c r="G60" s="64">
        <v>4.5</v>
      </c>
      <c r="H60" s="64">
        <v>5</v>
      </c>
      <c r="I60" s="64">
        <v>5</v>
      </c>
      <c r="J60" s="64">
        <v>5.5</v>
      </c>
      <c r="K60" s="64">
        <v>5.5</v>
      </c>
      <c r="L60" s="64">
        <v>5.5</v>
      </c>
      <c r="M60" s="64">
        <v>5.5</v>
      </c>
      <c r="N60" s="64">
        <v>5.5</v>
      </c>
      <c r="O60" s="65">
        <f>(SUM(F60:I60)-MAX(F60:I60)-MIN(F60:I60)+(SUM(J60:N60)-MAX(J60:N60)-MIN(J60:N60)))</f>
        <v>26.5</v>
      </c>
      <c r="P60" s="66">
        <f>PRODUCT(O60/5*3*E60)</f>
        <v>30.209999999999997</v>
      </c>
      <c r="Q60" s="59">
        <f t="shared" si="13"/>
        <v>154.2</v>
      </c>
      <c r="R60" s="60"/>
      <c r="S60" s="61"/>
    </row>
    <row r="61" spans="2:19" ht="12.75" outlineLevel="1">
      <c r="B61" s="58">
        <f t="shared" si="12"/>
        <v>2</v>
      </c>
      <c r="C61" s="62"/>
      <c r="D61" s="49" t="str">
        <f>'[1]СТАРТ+'!I16</f>
        <v>203С</v>
      </c>
      <c r="E61" s="63">
        <f>'[1]СТАРТ+'!J16</f>
        <v>1.9</v>
      </c>
      <c r="F61" s="64">
        <v>3.5</v>
      </c>
      <c r="G61" s="64">
        <v>4</v>
      </c>
      <c r="H61" s="64">
        <v>4</v>
      </c>
      <c r="I61" s="64">
        <v>4</v>
      </c>
      <c r="J61" s="64">
        <v>4</v>
      </c>
      <c r="K61" s="64">
        <v>5.5</v>
      </c>
      <c r="L61" s="64">
        <v>5.5</v>
      </c>
      <c r="M61" s="64">
        <v>5</v>
      </c>
      <c r="N61" s="64">
        <v>5</v>
      </c>
      <c r="O61" s="65">
        <f>(SUM(F61:I61)-MAX(F61:I61)-MIN(F61:I61)+(SUM(J61:N61)-MAX(J61:N61)-MIN(J61:N61)))</f>
        <v>23.5</v>
      </c>
      <c r="P61" s="66">
        <f>PRODUCT(O61/5*3*E61)</f>
        <v>26.790000000000003</v>
      </c>
      <c r="Q61" s="59">
        <f t="shared" si="13"/>
        <v>154.2</v>
      </c>
      <c r="R61" s="60"/>
      <c r="S61" s="61"/>
    </row>
    <row r="62" spans="2:19" ht="12.75" outlineLevel="1">
      <c r="B62" s="58">
        <f t="shared" si="12"/>
        <v>2</v>
      </c>
      <c r="C62" s="68"/>
      <c r="D62" s="49" t="str">
        <f>'[1]СТАРТ+'!K16</f>
        <v>303С</v>
      </c>
      <c r="E62" s="63">
        <f>'[1]СТАРТ+'!L16</f>
        <v>2</v>
      </c>
      <c r="F62" s="64">
        <v>4</v>
      </c>
      <c r="G62" s="64">
        <v>4.5</v>
      </c>
      <c r="H62" s="64">
        <v>3.5</v>
      </c>
      <c r="I62" s="64">
        <v>4.5</v>
      </c>
      <c r="J62" s="64">
        <v>5</v>
      </c>
      <c r="K62" s="64">
        <v>5.5</v>
      </c>
      <c r="L62" s="64">
        <v>5</v>
      </c>
      <c r="M62" s="64">
        <v>5</v>
      </c>
      <c r="N62" s="64">
        <v>5.5</v>
      </c>
      <c r="O62" s="65">
        <f>(SUM(F62:I62)-MAX(F62:I62)-MIN(F62:I62)+(SUM(J62:N62)-MAX(J62:N62)-MIN(J62:N62)))</f>
        <v>24</v>
      </c>
      <c r="P62" s="66">
        <f>PRODUCT(O62/5*3*E62)</f>
        <v>28.799999999999997</v>
      </c>
      <c r="Q62" s="59">
        <f t="shared" si="13"/>
        <v>154.2</v>
      </c>
      <c r="R62" s="60"/>
      <c r="S62" s="61"/>
    </row>
    <row r="63" spans="2:19" ht="12.75" outlineLevel="1">
      <c r="B63" s="58">
        <f t="shared" si="12"/>
        <v>2</v>
      </c>
      <c r="D63" s="55" t="s">
        <v>11</v>
      </c>
      <c r="E63" s="69">
        <f>SUM(E58:E62)</f>
        <v>9.8</v>
      </c>
      <c r="F63" s="70"/>
      <c r="G63" s="70"/>
      <c r="H63" s="70"/>
      <c r="I63" s="70"/>
      <c r="J63" s="70"/>
      <c r="K63" s="70"/>
      <c r="L63" s="71"/>
      <c r="M63" s="70"/>
      <c r="N63" s="70"/>
      <c r="O63" s="72"/>
      <c r="P63" s="73">
        <f>SUM(P58:P62)</f>
        <v>154.2</v>
      </c>
      <c r="Q63" s="59">
        <f t="shared" si="13"/>
        <v>154.2</v>
      </c>
      <c r="R63" s="60"/>
      <c r="S63" s="61"/>
    </row>
    <row r="64" spans="1:20" s="57" customFormat="1" ht="15">
      <c r="A64" s="49">
        <v>8</v>
      </c>
      <c r="B64" s="50">
        <f>'[1]СТАРТ+'!B46</f>
        <v>6</v>
      </c>
      <c r="C64" s="51" t="str">
        <f>'[1]СТАРТ+'!C46</f>
        <v>Шашмурина Алена, 1999, Iвз, Екатеринбург, СДЮСШОР "Юность"</v>
      </c>
      <c r="D64" s="49"/>
      <c r="E64" s="49"/>
      <c r="F64" s="51"/>
      <c r="G64" s="51"/>
      <c r="H64" s="51"/>
      <c r="I64" s="51"/>
      <c r="J64" s="51"/>
      <c r="K64" s="51"/>
      <c r="L64" s="52"/>
      <c r="M64" s="51"/>
      <c r="N64" s="51"/>
      <c r="O64" s="51"/>
      <c r="P64" s="49"/>
      <c r="Q64" s="53">
        <f>SUM(P71)</f>
        <v>154.17000000000002</v>
      </c>
      <c r="R64" s="54"/>
      <c r="S64" s="55"/>
      <c r="T64" s="56" t="str">
        <f>'[1]СТАРТ+'!L46</f>
        <v>Лобанов С.М.</v>
      </c>
    </row>
    <row r="65" spans="1:20" s="57" customFormat="1" ht="12.75">
      <c r="A65" s="49"/>
      <c r="B65" s="58">
        <f aca="true" t="shared" si="14" ref="B65:B71">B64</f>
        <v>6</v>
      </c>
      <c r="C65" s="51" t="str">
        <f>'[1]СТАРТ+'!C47</f>
        <v>Сперанская Валентина, 1999, Iвз, Екатеринбург, СДЮСШОР "Юность"</v>
      </c>
      <c r="D65" s="49"/>
      <c r="E65" s="49"/>
      <c r="F65" s="51"/>
      <c r="G65" s="51"/>
      <c r="H65" s="51"/>
      <c r="I65" s="51"/>
      <c r="J65" s="51"/>
      <c r="K65" s="51"/>
      <c r="L65" s="52"/>
      <c r="M65" s="51"/>
      <c r="N65" s="51"/>
      <c r="O65" s="51"/>
      <c r="P65" s="49"/>
      <c r="Q65" s="59">
        <f aca="true" t="shared" si="15" ref="Q65:Q71">Q64</f>
        <v>154.17000000000002</v>
      </c>
      <c r="R65" s="60"/>
      <c r="S65" s="61"/>
      <c r="T65" s="56" t="str">
        <f>'[1]СТАРТ+'!L47</f>
        <v>Лобанов С.М.</v>
      </c>
    </row>
    <row r="66" spans="2:19" ht="12.75" outlineLevel="1">
      <c r="B66" s="58">
        <f t="shared" si="14"/>
        <v>6</v>
      </c>
      <c r="C66" s="62"/>
      <c r="D66" s="49" t="str">
        <f>'[1]СТАРТ+'!C48</f>
        <v>201В</v>
      </c>
      <c r="E66" s="63">
        <f>'[1]СТАРТ+'!D48</f>
        <v>2</v>
      </c>
      <c r="F66" s="64">
        <v>5.5</v>
      </c>
      <c r="G66" s="64">
        <v>4</v>
      </c>
      <c r="H66" s="64">
        <v>5.5</v>
      </c>
      <c r="I66" s="64">
        <v>5.5</v>
      </c>
      <c r="J66" s="64">
        <v>7</v>
      </c>
      <c r="K66" s="64">
        <v>6</v>
      </c>
      <c r="L66" s="64">
        <v>6.5</v>
      </c>
      <c r="M66" s="64">
        <v>7</v>
      </c>
      <c r="N66" s="64">
        <v>7</v>
      </c>
      <c r="O66" s="65">
        <f>(SUM(F66:I66)-MAX(F66:I66)-MIN(F66:I66)+(SUM(J66:N66)-MAX(J66:N66)-MIN(J66:N66)))</f>
        <v>31.5</v>
      </c>
      <c r="P66" s="66">
        <f>PRODUCT(O66/5*3*E66)</f>
        <v>37.8</v>
      </c>
      <c r="Q66" s="59">
        <f t="shared" si="15"/>
        <v>154.17000000000002</v>
      </c>
      <c r="R66" s="60"/>
      <c r="S66" s="61"/>
    </row>
    <row r="67" spans="2:19" ht="12.75" outlineLevel="1">
      <c r="B67" s="58">
        <f t="shared" si="14"/>
        <v>6</v>
      </c>
      <c r="C67" s="62"/>
      <c r="D67" s="49" t="str">
        <f>'[1]СТАРТ+'!E48</f>
        <v>301В</v>
      </c>
      <c r="E67" s="63">
        <f>'[1]СТАРТ+'!F48</f>
        <v>2</v>
      </c>
      <c r="F67" s="64">
        <v>4.5</v>
      </c>
      <c r="G67" s="64">
        <v>3.5</v>
      </c>
      <c r="H67" s="64">
        <v>3.5</v>
      </c>
      <c r="I67" s="64">
        <v>4</v>
      </c>
      <c r="J67" s="64">
        <v>6</v>
      </c>
      <c r="K67" s="64">
        <v>5.5</v>
      </c>
      <c r="L67" s="64">
        <v>6</v>
      </c>
      <c r="M67" s="64">
        <v>6</v>
      </c>
      <c r="N67" s="64">
        <v>5.5</v>
      </c>
      <c r="O67" s="65">
        <f>(SUM(F67:I67)-MAX(F67:I67)-MIN(F67:I67)+(SUM(J67:N67)-MAX(J67:N67)-MIN(J67:N67)))</f>
        <v>25</v>
      </c>
      <c r="P67" s="66">
        <f>PRODUCT(O67/5*3*E67)</f>
        <v>30</v>
      </c>
      <c r="Q67" s="59">
        <f t="shared" si="15"/>
        <v>154.17000000000002</v>
      </c>
      <c r="R67" s="60"/>
      <c r="S67" s="61"/>
    </row>
    <row r="68" spans="2:19" ht="12.75" outlineLevel="1">
      <c r="B68" s="58">
        <f t="shared" si="14"/>
        <v>6</v>
      </c>
      <c r="C68" s="62"/>
      <c r="D68" s="49" t="str">
        <f>'[1]СТАРТ+'!G48</f>
        <v>105С</v>
      </c>
      <c r="E68" s="63">
        <f>'[1]СТАРТ+'!H48</f>
        <v>2.2</v>
      </c>
      <c r="F68" s="64">
        <v>4</v>
      </c>
      <c r="G68" s="64">
        <v>3</v>
      </c>
      <c r="H68" s="64">
        <v>3</v>
      </c>
      <c r="I68" s="64">
        <v>3.5</v>
      </c>
      <c r="J68" s="64">
        <v>5.5</v>
      </c>
      <c r="K68" s="64">
        <v>5.5</v>
      </c>
      <c r="L68" s="64">
        <v>5.5</v>
      </c>
      <c r="M68" s="64">
        <v>5.5</v>
      </c>
      <c r="N68" s="64">
        <v>5.5</v>
      </c>
      <c r="O68" s="65">
        <f>(SUM(F68:I68)-MAX(F68:I68)-MIN(F68:I68)+(SUM(J68:N68)-MAX(J68:N68)-MIN(J68:N68)))</f>
        <v>23</v>
      </c>
      <c r="P68" s="66">
        <f>PRODUCT(O68/5*3*E68)</f>
        <v>30.36</v>
      </c>
      <c r="Q68" s="59">
        <f t="shared" si="15"/>
        <v>154.17000000000002</v>
      </c>
      <c r="R68" s="60"/>
      <c r="S68" s="61"/>
    </row>
    <row r="69" spans="2:19" ht="12.75" outlineLevel="1">
      <c r="B69" s="58">
        <f t="shared" si="14"/>
        <v>6</v>
      </c>
      <c r="C69" s="62"/>
      <c r="D69" s="49" t="str">
        <f>'[1]СТАРТ+'!I48</f>
        <v>403С</v>
      </c>
      <c r="E69" s="63">
        <f>'[1]СТАРТ+'!J48</f>
        <v>1.9</v>
      </c>
      <c r="F69" s="64">
        <v>2.5</v>
      </c>
      <c r="G69" s="64">
        <v>4</v>
      </c>
      <c r="H69" s="64">
        <v>5.5</v>
      </c>
      <c r="I69" s="64">
        <v>6</v>
      </c>
      <c r="J69" s="64">
        <v>6</v>
      </c>
      <c r="K69" s="64">
        <v>5.5</v>
      </c>
      <c r="L69" s="64">
        <v>5.5</v>
      </c>
      <c r="M69" s="64">
        <v>6</v>
      </c>
      <c r="N69" s="64">
        <v>5.5</v>
      </c>
      <c r="O69" s="65">
        <f>(SUM(F69:I69)-MAX(F69:I69)-MIN(F69:I69)+(SUM(J69:N69)-MAX(J69:N69)-MIN(J69:N69)))</f>
        <v>26.5</v>
      </c>
      <c r="P69" s="66">
        <f>PRODUCT(O69/5*3*E69)</f>
        <v>30.209999999999997</v>
      </c>
      <c r="Q69" s="59">
        <f t="shared" si="15"/>
        <v>154.17000000000002</v>
      </c>
      <c r="R69" s="60"/>
      <c r="S69" s="61"/>
    </row>
    <row r="70" spans="2:19" ht="12.75" outlineLevel="1">
      <c r="B70" s="58">
        <f t="shared" si="14"/>
        <v>6</v>
      </c>
      <c r="C70" s="68"/>
      <c r="D70" s="49" t="str">
        <f>'[1]СТАРТ+'!K48</f>
        <v>5231Д</v>
      </c>
      <c r="E70" s="63">
        <f>'[1]СТАРТ+'!L48</f>
        <v>2</v>
      </c>
      <c r="F70" s="64">
        <v>2</v>
      </c>
      <c r="G70" s="64">
        <v>2.5</v>
      </c>
      <c r="H70" s="64">
        <v>4</v>
      </c>
      <c r="I70" s="64">
        <v>4</v>
      </c>
      <c r="J70" s="64">
        <v>5.5</v>
      </c>
      <c r="K70" s="64">
        <v>4.5</v>
      </c>
      <c r="L70" s="64">
        <v>5</v>
      </c>
      <c r="M70" s="64">
        <v>5</v>
      </c>
      <c r="N70" s="64">
        <v>5</v>
      </c>
      <c r="O70" s="65">
        <f>(SUM(F70:I70)-MAX(F70:I70)-MIN(F70:I70)+(SUM(J70:N70)-MAX(J70:N70)-MIN(J70:N70)))</f>
        <v>21.5</v>
      </c>
      <c r="P70" s="66">
        <f>PRODUCT(O70/5*3*E70)</f>
        <v>25.799999999999997</v>
      </c>
      <c r="Q70" s="59">
        <f t="shared" si="15"/>
        <v>154.17000000000002</v>
      </c>
      <c r="R70" s="60"/>
      <c r="S70" s="61"/>
    </row>
    <row r="71" spans="2:19" ht="12.75" outlineLevel="1">
      <c r="B71" s="58">
        <f t="shared" si="14"/>
        <v>6</v>
      </c>
      <c r="D71" s="55" t="s">
        <v>11</v>
      </c>
      <c r="E71" s="69">
        <f>SUM(E66:E70)</f>
        <v>10.1</v>
      </c>
      <c r="F71" s="70"/>
      <c r="G71" s="70"/>
      <c r="H71" s="70"/>
      <c r="I71" s="70"/>
      <c r="J71" s="70"/>
      <c r="K71" s="70"/>
      <c r="L71" s="71"/>
      <c r="M71" s="70"/>
      <c r="N71" s="70"/>
      <c r="O71" s="72"/>
      <c r="P71" s="73">
        <f>SUM(P66:P70)</f>
        <v>154.17000000000002</v>
      </c>
      <c r="Q71" s="59">
        <f t="shared" si="15"/>
        <v>154.17000000000002</v>
      </c>
      <c r="R71" s="60"/>
      <c r="S71" s="61"/>
    </row>
    <row r="72" s="74" customFormat="1" ht="12.75"/>
    <row r="73" s="74" customFormat="1" ht="12.75"/>
    <row r="74" spans="1:20" ht="12.75" outlineLevel="1">
      <c r="A74" s="9"/>
      <c r="B74" s="9"/>
      <c r="D74" s="9"/>
      <c r="E74" s="9"/>
      <c r="G74" s="9"/>
      <c r="H74" s="9"/>
      <c r="I74" s="9"/>
      <c r="J74" s="9"/>
      <c r="K74" s="9"/>
      <c r="L74" s="9"/>
      <c r="Q74" s="9"/>
      <c r="R74" s="9"/>
      <c r="T74" s="9"/>
    </row>
    <row r="75" spans="1:20" ht="12.75" outlineLevel="1">
      <c r="A75" s="9"/>
      <c r="B75" s="9"/>
      <c r="D75" s="9"/>
      <c r="E75" s="9"/>
      <c r="G75" s="9"/>
      <c r="H75" s="9"/>
      <c r="I75" s="9"/>
      <c r="J75" s="9"/>
      <c r="K75" s="9"/>
      <c r="L75" s="9"/>
      <c r="Q75" s="9"/>
      <c r="R75" s="9"/>
      <c r="T75" s="9"/>
    </row>
    <row r="76" spans="1:20" ht="12.75" outlineLevel="1">
      <c r="A76" s="9"/>
      <c r="B76" s="9"/>
      <c r="D76" s="9"/>
      <c r="E76" s="9"/>
      <c r="G76" s="9"/>
      <c r="H76" s="9"/>
      <c r="I76" s="9"/>
      <c r="J76" s="9"/>
      <c r="K76" s="9"/>
      <c r="L76" s="9"/>
      <c r="Q76" s="9"/>
      <c r="R76" s="9"/>
      <c r="T76" s="9"/>
    </row>
    <row r="77" spans="1:20" ht="12.75" outlineLevel="1">
      <c r="A77" s="9"/>
      <c r="B77" s="9"/>
      <c r="D77" s="9"/>
      <c r="E77" s="9"/>
      <c r="G77" s="9"/>
      <c r="H77" s="9"/>
      <c r="I77" s="9"/>
      <c r="J77" s="9"/>
      <c r="K77" s="9"/>
      <c r="L77" s="9"/>
      <c r="Q77" s="9"/>
      <c r="R77" s="9"/>
      <c r="T77" s="9"/>
    </row>
    <row r="78" spans="1:20" ht="12.75" outlineLevel="1">
      <c r="A78" s="9"/>
      <c r="B78" s="9"/>
      <c r="D78" s="9"/>
      <c r="E78" s="9"/>
      <c r="G78" s="9"/>
      <c r="H78" s="9"/>
      <c r="I78" s="9"/>
      <c r="J78" s="9"/>
      <c r="K78" s="9"/>
      <c r="L78" s="9"/>
      <c r="Q78" s="9"/>
      <c r="R78" s="9"/>
      <c r="T78" s="9"/>
    </row>
    <row r="79" spans="1:20" ht="12.75" outlineLevel="1">
      <c r="A79" s="9"/>
      <c r="B79" s="9"/>
      <c r="D79" s="9"/>
      <c r="E79" s="9"/>
      <c r="G79" s="9"/>
      <c r="H79" s="9"/>
      <c r="I79" s="9"/>
      <c r="J79" s="9"/>
      <c r="K79" s="9"/>
      <c r="L79" s="9"/>
      <c r="Q79" s="9"/>
      <c r="R79" s="9"/>
      <c r="T79" s="9"/>
    </row>
    <row r="80" s="57" customFormat="1" ht="12.75"/>
    <row r="81" s="57" customFormat="1" ht="12.75"/>
    <row r="82" spans="1:20" ht="12.75" outlineLevel="1">
      <c r="A82" s="9"/>
      <c r="B82" s="9"/>
      <c r="D82" s="9"/>
      <c r="E82" s="9"/>
      <c r="G82" s="9"/>
      <c r="H82" s="9"/>
      <c r="I82" s="9"/>
      <c r="J82" s="9"/>
      <c r="K82" s="9"/>
      <c r="L82" s="9"/>
      <c r="Q82" s="9"/>
      <c r="R82" s="9"/>
      <c r="T82" s="9"/>
    </row>
    <row r="83" spans="1:20" ht="12.75" outlineLevel="1">
      <c r="A83" s="9"/>
      <c r="B83" s="9"/>
      <c r="D83" s="9"/>
      <c r="E83" s="9"/>
      <c r="G83" s="9"/>
      <c r="H83" s="9"/>
      <c r="I83" s="9"/>
      <c r="J83" s="9"/>
      <c r="K83" s="9"/>
      <c r="L83" s="9"/>
      <c r="Q83" s="9"/>
      <c r="R83" s="9"/>
      <c r="T83" s="9"/>
    </row>
    <row r="84" spans="1:20" ht="12.75" outlineLevel="1">
      <c r="A84" s="9"/>
      <c r="B84" s="9"/>
      <c r="D84" s="9"/>
      <c r="E84" s="9"/>
      <c r="G84" s="9"/>
      <c r="H84" s="9"/>
      <c r="I84" s="9"/>
      <c r="J84" s="9"/>
      <c r="K84" s="9"/>
      <c r="L84" s="9"/>
      <c r="Q84" s="9"/>
      <c r="R84" s="9"/>
      <c r="T84" s="9"/>
    </row>
    <row r="85" spans="1:20" ht="12.75" outlineLevel="1">
      <c r="A85" s="9"/>
      <c r="B85" s="9"/>
      <c r="D85" s="9"/>
      <c r="E85" s="9"/>
      <c r="G85" s="9"/>
      <c r="H85" s="9"/>
      <c r="I85" s="9"/>
      <c r="J85" s="9"/>
      <c r="K85" s="9"/>
      <c r="L85" s="9"/>
      <c r="Q85" s="9"/>
      <c r="R85" s="9"/>
      <c r="T85" s="9"/>
    </row>
    <row r="86" spans="1:20" ht="12.75" outlineLevel="1">
      <c r="A86" s="9"/>
      <c r="B86" s="9"/>
      <c r="D86" s="9"/>
      <c r="E86" s="9"/>
      <c r="G86" s="9"/>
      <c r="H86" s="9"/>
      <c r="I86" s="9"/>
      <c r="J86" s="9"/>
      <c r="K86" s="9"/>
      <c r="L86" s="9"/>
      <c r="Q86" s="9"/>
      <c r="R86" s="9"/>
      <c r="T86" s="9"/>
    </row>
    <row r="87" spans="1:20" ht="12.75" outlineLevel="1">
      <c r="A87" s="9"/>
      <c r="B87" s="9"/>
      <c r="D87" s="9"/>
      <c r="E87" s="9"/>
      <c r="G87" s="9"/>
      <c r="H87" s="9"/>
      <c r="I87" s="9"/>
      <c r="J87" s="9"/>
      <c r="K87" s="9"/>
      <c r="L87" s="9"/>
      <c r="Q87" s="9"/>
      <c r="R87" s="9"/>
      <c r="T87" s="9"/>
    </row>
  </sheetData>
  <sheetProtection/>
  <mergeCells count="2">
    <mergeCell ref="F5:N5"/>
    <mergeCell ref="D2:Q2"/>
  </mergeCells>
  <printOptions/>
  <pageMargins left="0.3937007874015748" right="0" top="0.7480314960629921" bottom="0.35433070866141736" header="0.1968503937007874" footer="0.31496062992125984"/>
  <pageSetup fitToHeight="2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Лана</dc:creator>
  <cp:keywords/>
  <dc:description/>
  <cp:lastModifiedBy>Лана</cp:lastModifiedBy>
  <dcterms:created xsi:type="dcterms:W3CDTF">2013-01-01T11:00:37Z</dcterms:created>
  <dcterms:modified xsi:type="dcterms:W3CDTF">2013-01-01T11:01:44Z</dcterms:modified>
  <cp:category/>
  <cp:version/>
  <cp:contentType/>
  <cp:contentStatus/>
</cp:coreProperties>
</file>