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preliminary" sheetId="1" r:id="rId1"/>
    <sheet name="final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<sst xmlns="http://schemas.openxmlformats.org/spreadsheetml/2006/main" count="25" uniqueCount="14">
  <si>
    <t>ПРЕДВАРИТЕЛЬНЫЕ СОРЕВНОВАНИЯ</t>
  </si>
  <si>
    <t>Ф.И.</t>
  </si>
  <si>
    <t>судьи</t>
  </si>
  <si>
    <t>СУММА</t>
  </si>
  <si>
    <t>Место</t>
  </si>
  <si>
    <t>оч.</t>
  </si>
  <si>
    <t>прыжок</t>
  </si>
  <si>
    <t>К.Т.</t>
  </si>
  <si>
    <t>РЕЗУЛЬТАТ</t>
  </si>
  <si>
    <t>ОБ.ПР.</t>
  </si>
  <si>
    <t>ТРЕНЕР</t>
  </si>
  <si>
    <t>ФИНАЛ</t>
  </si>
  <si>
    <t>ФИН</t>
  </si>
  <si>
    <t>ИТОГОВЫЙ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</si>
</sst>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name val="NewtonCTT"/>
      <family val="0"/>
    </font>
    <font>
      <sz val="10"/>
      <name val="Arial"/>
      <family val="2"/>
    </font>
    <font>
      <b/>
      <sz val="11"/>
      <color indexed="10"/>
      <name val="Arial Cyr"/>
      <family val="2"/>
    </font>
    <font>
      <sz val="11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8"/>
      <name val="Arial"/>
      <family val="2"/>
    </font>
    <font>
      <sz val="9"/>
      <color indexed="10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b/>
      <sz val="9"/>
      <color indexed="9"/>
      <name val="Arial Cyr"/>
      <family val="2"/>
    </font>
    <font>
      <sz val="10"/>
      <color indexed="10"/>
      <name val="Times New Roman"/>
      <family val="1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b/>
      <sz val="10"/>
      <color indexed="10"/>
      <name val="Times New Roman"/>
      <family val="1"/>
    </font>
    <font>
      <b/>
      <sz val="9"/>
      <color indexed="55"/>
      <name val="Arial Cyr"/>
      <family val="2"/>
    </font>
    <font>
      <b/>
      <sz val="11"/>
      <color indexed="9"/>
      <name val="Arial Cyr"/>
      <family val="2"/>
    </font>
    <font>
      <sz val="10"/>
      <color indexed="9"/>
      <name val="Arial"/>
      <family val="2"/>
    </font>
    <font>
      <sz val="9"/>
      <color indexed="9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0" xfId="20" applyFont="1">
      <alignment/>
      <protection/>
    </xf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0" fontId="0" fillId="0" borderId="0" xfId="20" applyFont="1" applyAlignment="1">
      <alignment horizontal="left"/>
      <protection/>
    </xf>
    <xf numFmtId="0" fontId="6" fillId="0" borderId="0" xfId="20" applyFont="1">
      <alignment/>
      <protection/>
    </xf>
    <xf numFmtId="0" fontId="0" fillId="0" borderId="0" xfId="15" applyFont="1">
      <alignment/>
      <protection/>
    </xf>
    <xf numFmtId="0" fontId="4" fillId="0" borderId="0" xfId="19">
      <alignment/>
      <protection/>
    </xf>
    <xf numFmtId="14" fontId="7" fillId="0" borderId="0" xfId="19" applyNumberFormat="1" applyFont="1">
      <alignment/>
      <protection/>
    </xf>
    <xf numFmtId="0" fontId="8" fillId="0" borderId="0" xfId="19" applyFont="1">
      <alignment/>
      <protection/>
    </xf>
    <xf numFmtId="20" fontId="7" fillId="0" borderId="0" xfId="19" applyNumberFormat="1" applyFont="1">
      <alignment/>
      <protection/>
    </xf>
    <xf numFmtId="0" fontId="9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4" fillId="0" borderId="0" xfId="19" applyFont="1">
      <alignment/>
      <protection/>
    </xf>
    <xf numFmtId="0" fontId="10" fillId="0" borderId="0" xfId="20" applyFont="1">
      <alignment/>
      <protection/>
    </xf>
    <xf numFmtId="0" fontId="11" fillId="0" borderId="1" xfId="20" applyFont="1" applyBorder="1" applyAlignment="1">
      <alignment horizontal="center"/>
      <protection/>
    </xf>
    <xf numFmtId="0" fontId="11" fillId="0" borderId="2" xfId="20" applyFont="1" applyBorder="1" applyAlignment="1">
      <alignment horizontal="left"/>
      <protection/>
    </xf>
    <xf numFmtId="164" fontId="11" fillId="0" borderId="1" xfId="20" applyNumberFormat="1" applyFont="1" applyBorder="1" applyAlignment="1">
      <alignment horizontal="left"/>
      <protection/>
    </xf>
    <xf numFmtId="0" fontId="12" fillId="0" borderId="1" xfId="20" applyFont="1" applyBorder="1" applyAlignment="1">
      <alignment horizontal="left"/>
      <protection/>
    </xf>
    <xf numFmtId="0" fontId="11" fillId="0" borderId="1" xfId="20" applyFont="1" applyBorder="1" applyAlignment="1">
      <alignment horizontal="center" vertical="center"/>
      <protection/>
    </xf>
    <xf numFmtId="0" fontId="4" fillId="0" borderId="1" xfId="20" applyBorder="1" applyAlignment="1">
      <alignment horizontal="center" vertical="center"/>
      <protection/>
    </xf>
    <xf numFmtId="0" fontId="11" fillId="0" borderId="1" xfId="20" applyFont="1" applyBorder="1" applyAlignment="1">
      <alignment horizontal="left"/>
      <protection/>
    </xf>
    <xf numFmtId="0" fontId="11" fillId="0" borderId="1" xfId="20" applyFont="1" applyBorder="1" applyAlignment="1">
      <alignment vertical="center"/>
      <protection/>
    </xf>
    <xf numFmtId="0" fontId="11" fillId="0" borderId="1" xfId="20" applyFont="1" applyBorder="1" applyAlignment="1">
      <alignment horizontal="center" vertical="center"/>
      <protection/>
    </xf>
    <xf numFmtId="0" fontId="1" fillId="0" borderId="1" xfId="15" applyFont="1" applyBorder="1" applyAlignment="1">
      <alignment vertical="center"/>
      <protection/>
    </xf>
    <xf numFmtId="0" fontId="11" fillId="0" borderId="3" xfId="20" applyFont="1" applyBorder="1" applyAlignment="1">
      <alignment horizontal="center"/>
      <protection/>
    </xf>
    <xf numFmtId="0" fontId="11" fillId="0" borderId="4" xfId="20" applyFont="1" applyBorder="1" applyAlignment="1">
      <alignment horizontal="left"/>
      <protection/>
    </xf>
    <xf numFmtId="0" fontId="13" fillId="0" borderId="4" xfId="20" applyFont="1" applyBorder="1" applyAlignment="1">
      <alignment horizontal="center"/>
      <protection/>
    </xf>
    <xf numFmtId="0" fontId="14" fillId="0" borderId="4" xfId="20" applyFont="1" applyBorder="1">
      <alignment/>
      <protection/>
    </xf>
    <xf numFmtId="0" fontId="15" fillId="0" borderId="4" xfId="20" applyFont="1" applyBorder="1" applyAlignment="1">
      <alignment horizontal="center"/>
      <protection/>
    </xf>
    <xf numFmtId="0" fontId="16" fillId="0" borderId="4" xfId="20" applyFont="1" applyBorder="1">
      <alignment/>
      <protection/>
    </xf>
    <xf numFmtId="0" fontId="11" fillId="0" borderId="4" xfId="20" applyFont="1" applyBorder="1" applyAlignment="1">
      <alignment vertical="center"/>
      <protection/>
    </xf>
    <xf numFmtId="0" fontId="11" fillId="0" borderId="4" xfId="20" applyFont="1" applyBorder="1" applyAlignment="1">
      <alignment horizontal="center" vertical="center"/>
      <protection/>
    </xf>
    <xf numFmtId="0" fontId="1" fillId="0" borderId="4" xfId="15" applyFont="1" applyBorder="1" applyAlignment="1">
      <alignment vertical="center"/>
      <protection/>
    </xf>
    <xf numFmtId="0" fontId="11" fillId="0" borderId="0" xfId="20" applyFont="1" applyBorder="1" applyAlignment="1">
      <alignment horizontal="center"/>
      <protection/>
    </xf>
    <xf numFmtId="0" fontId="11" fillId="0" borderId="0" xfId="20" applyFont="1" applyBorder="1" applyAlignment="1">
      <alignment horizontal="left"/>
      <protection/>
    </xf>
    <xf numFmtId="0" fontId="13" fillId="0" borderId="0" xfId="20" applyFont="1" applyBorder="1" applyAlignment="1">
      <alignment horizontal="center"/>
      <protection/>
    </xf>
    <xf numFmtId="0" fontId="14" fillId="0" borderId="0" xfId="20" applyFont="1" applyBorder="1">
      <alignment/>
      <protection/>
    </xf>
    <xf numFmtId="0" fontId="15" fillId="0" borderId="0" xfId="20" applyFont="1" applyBorder="1" applyAlignment="1">
      <alignment horizontal="center"/>
      <protection/>
    </xf>
    <xf numFmtId="0" fontId="16" fillId="0" borderId="0" xfId="20" applyFont="1" applyBorder="1">
      <alignment/>
      <protection/>
    </xf>
    <xf numFmtId="0" fontId="17" fillId="0" borderId="0" xfId="20" applyFont="1" applyBorder="1" applyAlignment="1">
      <alignment vertical="center"/>
      <protection/>
    </xf>
    <xf numFmtId="0" fontId="1" fillId="0" borderId="0" xfId="15" applyFont="1" applyBorder="1" applyAlignment="1">
      <alignment vertical="center"/>
      <protection/>
    </xf>
    <xf numFmtId="0" fontId="10" fillId="0" borderId="0" xfId="15" applyFont="1" applyAlignment="1">
      <alignment horizontal="center"/>
      <protection/>
    </xf>
    <xf numFmtId="0" fontId="15" fillId="0" borderId="0" xfId="15" applyFont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11" fillId="0" borderId="0" xfId="15" applyFont="1" applyAlignment="1">
      <alignment horizontal="center"/>
      <protection/>
    </xf>
    <xf numFmtId="0" fontId="12" fillId="0" borderId="0" xfId="15" applyFont="1" applyAlignment="1">
      <alignment horizontal="center"/>
      <protection/>
    </xf>
    <xf numFmtId="0" fontId="15" fillId="0" borderId="0" xfId="15" applyFont="1" applyAlignment="1">
      <alignment horizontal="left"/>
      <protection/>
    </xf>
    <xf numFmtId="2" fontId="2" fillId="0" borderId="0" xfId="16" applyNumberFormat="1" applyFont="1" applyAlignment="1">
      <alignment horizontal="center"/>
      <protection/>
    </xf>
    <xf numFmtId="0" fontId="15" fillId="0" borderId="0" xfId="15" applyFont="1">
      <alignment/>
      <protection/>
    </xf>
    <xf numFmtId="0" fontId="10" fillId="0" borderId="0" xfId="15" applyFont="1">
      <alignment/>
      <protection/>
    </xf>
    <xf numFmtId="0" fontId="10" fillId="0" borderId="0" xfId="15" applyFont="1" applyAlignment="1">
      <alignment horizontal="left"/>
      <protection/>
    </xf>
    <xf numFmtId="164" fontId="18" fillId="0" borderId="0" xfId="16" applyNumberFormat="1" applyFont="1" applyBorder="1" applyAlignment="1">
      <alignment horizontal="center"/>
      <protection/>
    </xf>
    <xf numFmtId="164" fontId="0" fillId="0" borderId="0" xfId="0" applyNumberFormat="1" applyFont="1" applyAlignment="1">
      <alignment horizontal="center" vertical="center"/>
    </xf>
    <xf numFmtId="2" fontId="19" fillId="0" borderId="0" xfId="15" applyNumberFormat="1" applyFont="1" applyBorder="1" applyAlignment="1">
      <alignment horizontal="center"/>
      <protection/>
    </xf>
    <xf numFmtId="2" fontId="10" fillId="0" borderId="0" xfId="15" applyNumberFormat="1" applyFont="1" applyBorder="1" applyAlignment="1">
      <alignment horizontal="center"/>
      <protection/>
    </xf>
    <xf numFmtId="2" fontId="20" fillId="0" borderId="0" xfId="15" applyNumberFormat="1" applyFont="1" applyAlignment="1">
      <alignment horizontal="center"/>
      <protection/>
    </xf>
    <xf numFmtId="0" fontId="0" fillId="0" borderId="0" xfId="15" applyFont="1" applyAlignment="1">
      <alignment horizontal="center"/>
      <protection/>
    </xf>
    <xf numFmtId="0" fontId="1" fillId="0" borderId="0" xfId="15" applyFont="1" applyAlignment="1">
      <alignment horizontal="left"/>
      <protection/>
    </xf>
    <xf numFmtId="0" fontId="0" fillId="0" borderId="0" xfId="15" applyFont="1" applyAlignment="1">
      <alignment horizontal="left" wrapText="1"/>
      <protection/>
    </xf>
    <xf numFmtId="0" fontId="1" fillId="0" borderId="0" xfId="15" applyFont="1" applyBorder="1" applyAlignment="1">
      <alignment/>
      <protection/>
    </xf>
    <xf numFmtId="0" fontId="15" fillId="0" borderId="0" xfId="15" applyFont="1" applyBorder="1" applyAlignment="1">
      <alignment horizontal="center"/>
      <protection/>
    </xf>
    <xf numFmtId="164" fontId="21" fillId="0" borderId="0" xfId="16" applyNumberFormat="1" applyFont="1" applyBorder="1" applyAlignment="1">
      <alignment horizontal="center"/>
      <protection/>
    </xf>
    <xf numFmtId="2" fontId="10" fillId="0" borderId="0" xfId="15" applyNumberFormat="1" applyFont="1" applyBorder="1" applyAlignment="1">
      <alignment horizontal="right"/>
      <protection/>
    </xf>
    <xf numFmtId="164" fontId="22" fillId="0" borderId="0" xfId="15" applyNumberFormat="1" applyFont="1" applyAlignment="1">
      <alignment horizontal="right"/>
      <protection/>
    </xf>
    <xf numFmtId="0" fontId="11" fillId="0" borderId="0" xfId="15" applyFont="1">
      <alignment/>
      <protection/>
    </xf>
    <xf numFmtId="164" fontId="12" fillId="0" borderId="0" xfId="15" applyNumberFormat="1" applyFont="1">
      <alignment/>
      <protection/>
    </xf>
    <xf numFmtId="0" fontId="0" fillId="0" borderId="0" xfId="15" applyFont="1" applyAlignment="1">
      <alignment horizontal="left"/>
      <protection/>
    </xf>
    <xf numFmtId="2" fontId="10" fillId="0" borderId="0" xfId="15" applyNumberFormat="1" applyFont="1">
      <alignment/>
      <protection/>
    </xf>
    <xf numFmtId="0" fontId="1" fillId="0" borderId="0" xfId="15" applyFont="1" applyAlignment="1">
      <alignment horizontal="left" wrapText="1"/>
      <protection/>
    </xf>
    <xf numFmtId="0" fontId="12" fillId="0" borderId="0" xfId="15" applyFont="1">
      <alignment/>
      <protection/>
    </xf>
    <xf numFmtId="0" fontId="6" fillId="0" borderId="0" xfId="15" applyFont="1">
      <alignment/>
      <protection/>
    </xf>
    <xf numFmtId="0" fontId="23" fillId="0" borderId="0" xfId="15" applyFont="1">
      <alignment/>
      <protection/>
    </xf>
    <xf numFmtId="0" fontId="24" fillId="0" borderId="0" xfId="19" applyFont="1">
      <alignment/>
      <protection/>
    </xf>
    <xf numFmtId="0" fontId="20" fillId="0" borderId="0" xfId="20" applyFont="1" applyAlignment="1">
      <alignment horizontal="center"/>
      <protection/>
    </xf>
    <xf numFmtId="0" fontId="17" fillId="0" borderId="1" xfId="20" applyFont="1" applyBorder="1" applyAlignment="1">
      <alignment horizontal="center"/>
      <protection/>
    </xf>
    <xf numFmtId="0" fontId="17" fillId="0" borderId="3" xfId="20" applyFont="1" applyBorder="1" applyAlignment="1">
      <alignment horizontal="center"/>
      <protection/>
    </xf>
    <xf numFmtId="0" fontId="17" fillId="0" borderId="0" xfId="20" applyFont="1" applyBorder="1" applyAlignment="1">
      <alignment horizontal="center"/>
      <protection/>
    </xf>
    <xf numFmtId="0" fontId="25" fillId="0" borderId="0" xfId="15" applyFont="1" applyAlignment="1">
      <alignment horizontal="center"/>
      <protection/>
    </xf>
    <xf numFmtId="0" fontId="20" fillId="0" borderId="0" xfId="15" applyFont="1" applyAlignment="1">
      <alignment horizontal="center"/>
      <protection/>
    </xf>
  </cellXfs>
  <cellStyles count="10">
    <cellStyle name="Normal" xfId="0"/>
    <cellStyle name="Normal_COM10W" xfId="15"/>
    <cellStyle name="Normal_ST_CF" xfId="16"/>
    <cellStyle name="Currency" xfId="17"/>
    <cellStyle name="Currency [0]" xfId="18"/>
    <cellStyle name="Обычный 3" xfId="19"/>
    <cellStyle name="Обычный_Чемпионат и Перв 1 и 3 м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5;&#1056;&#1042;&#1045;&#1053;&#1057;&#1058;&#1042;&#1054;%20&#1056;&#1054;&#1057;&#1057;&#1048;&#1048;\2%20&#1044;&#1045;&#1053;&#1068;\&#1042;&#1099;&#1096;_&#1076;&#1077;&#1074;(&#1042;)4+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ЭТВ"/>
      <sheetName val="СТАРТ+"/>
      <sheetName val="Выш_дев(В)"/>
      <sheetName val="СТАРТ+ФИН"/>
      <sheetName val="Выш_дев(В) ФИН"/>
      <sheetName val="Выш_дев(В) СВОД"/>
    </sheetNames>
    <sheetDataSet>
      <sheetData sheetId="1">
        <row r="4">
          <cell r="C4" t="str">
            <v>ВЫШКА, ЮНИОРКИ, ГРУППА "В"</v>
          </cell>
        </row>
        <row r="6">
          <cell r="B6">
            <v>1</v>
          </cell>
          <cell r="C6" t="str">
            <v>ШИРИНОВА ВИКТОРИЯ</v>
          </cell>
          <cell r="I6">
            <v>2000</v>
          </cell>
          <cell r="J6" t="str">
            <v>МС</v>
          </cell>
          <cell r="K6" t="str">
            <v>ВОРОНЕЖ, СДЮСШОР ИМ. Д.САУТИНА</v>
          </cell>
          <cell r="O6" t="str">
            <v>ДРОЖЖИНЫ Е.Г.,Н.В.САМОГОРОДСКАЯ Т.В. </v>
          </cell>
        </row>
        <row r="7">
          <cell r="C7" t="str">
            <v>403В</v>
          </cell>
          <cell r="D7">
            <v>10</v>
          </cell>
          <cell r="F7" t="str">
            <v>103В</v>
          </cell>
          <cell r="G7">
            <v>10</v>
          </cell>
          <cell r="I7" t="str">
            <v>301В</v>
          </cell>
          <cell r="J7">
            <v>10</v>
          </cell>
          <cell r="L7" t="str">
            <v>5132Д</v>
          </cell>
          <cell r="M7">
            <v>10</v>
          </cell>
        </row>
        <row r="8">
          <cell r="C8" t="str">
            <v>405С</v>
          </cell>
          <cell r="D8">
            <v>7</v>
          </cell>
          <cell r="F8" t="str">
            <v>107С</v>
          </cell>
          <cell r="G8">
            <v>10</v>
          </cell>
          <cell r="I8" t="str">
            <v>205В</v>
          </cell>
          <cell r="J8">
            <v>10</v>
          </cell>
        </row>
        <row r="16">
          <cell r="B16">
            <v>2</v>
          </cell>
          <cell r="C16" t="str">
            <v>САЛЯМОВА ЛЕЙЛА</v>
          </cell>
          <cell r="I16">
            <v>1999</v>
          </cell>
          <cell r="J16" t="str">
            <v>МС</v>
          </cell>
          <cell r="K16" t="str">
            <v>САРАТОВ, СДЮСШОР-11</v>
          </cell>
          <cell r="O16" t="str">
            <v>ГУТЯКУЛОВ Ю.М.</v>
          </cell>
        </row>
        <row r="17">
          <cell r="C17" t="str">
            <v>103В</v>
          </cell>
          <cell r="D17">
            <v>10</v>
          </cell>
          <cell r="F17" t="str">
            <v>301В</v>
          </cell>
          <cell r="G17">
            <v>10</v>
          </cell>
          <cell r="I17" t="str">
            <v>403В</v>
          </cell>
          <cell r="J17">
            <v>10</v>
          </cell>
          <cell r="L17" t="str">
            <v>612В</v>
          </cell>
          <cell r="M17">
            <v>10</v>
          </cell>
        </row>
        <row r="18">
          <cell r="C18" t="str">
            <v>614В</v>
          </cell>
          <cell r="D18">
            <v>10</v>
          </cell>
          <cell r="F18" t="str">
            <v>405С</v>
          </cell>
          <cell r="G18">
            <v>7</v>
          </cell>
          <cell r="I18" t="str">
            <v>205В</v>
          </cell>
          <cell r="J18">
            <v>7</v>
          </cell>
        </row>
        <row r="26">
          <cell r="B26">
            <v>3</v>
          </cell>
          <cell r="C26" t="str">
            <v>БОНДАРЬ ЕЛИЗАВЕТА</v>
          </cell>
          <cell r="I26">
            <v>1999</v>
          </cell>
          <cell r="J26" t="str">
            <v>КМС</v>
          </cell>
          <cell r="K26" t="str">
            <v>ЧЕЛЯБИНСК МБУДОД СДЮСШОР-7</v>
          </cell>
          <cell r="O26" t="str">
            <v>ЯНКОВИЦКИЙ А.В.</v>
          </cell>
        </row>
        <row r="27">
          <cell r="C27" t="str">
            <v>103В</v>
          </cell>
          <cell r="D27">
            <v>5</v>
          </cell>
          <cell r="F27" t="str">
            <v>201В</v>
          </cell>
          <cell r="G27">
            <v>7</v>
          </cell>
          <cell r="I27" t="str">
            <v>301В</v>
          </cell>
          <cell r="J27">
            <v>7</v>
          </cell>
          <cell r="L27" t="str">
            <v>5231Д</v>
          </cell>
          <cell r="M27">
            <v>5</v>
          </cell>
        </row>
        <row r="28">
          <cell r="C28" t="str">
            <v>105В</v>
          </cell>
          <cell r="D28">
            <v>7</v>
          </cell>
          <cell r="F28" t="str">
            <v>5233Д</v>
          </cell>
          <cell r="G28">
            <v>7</v>
          </cell>
          <cell r="I28" t="str">
            <v>405С</v>
          </cell>
          <cell r="J28">
            <v>7</v>
          </cell>
        </row>
        <row r="36">
          <cell r="B36">
            <v>4</v>
          </cell>
          <cell r="C36" t="str">
            <v>КРАВЦОВА ВАЛЕРИЯ</v>
          </cell>
          <cell r="I36">
            <v>2000</v>
          </cell>
          <cell r="J36" t="str">
            <v>МС</v>
          </cell>
          <cell r="K36" t="str">
            <v>ВОЛГОГРАД, СДЮШОР-8</v>
          </cell>
          <cell r="O36" t="str">
            <v>ВЛАСЕНКОВ В.Н.</v>
          </cell>
        </row>
        <row r="37">
          <cell r="C37" t="str">
            <v>103В</v>
          </cell>
          <cell r="D37">
            <v>10</v>
          </cell>
          <cell r="F37" t="str">
            <v>403В</v>
          </cell>
          <cell r="G37">
            <v>10</v>
          </cell>
          <cell r="I37" t="str">
            <v>612В</v>
          </cell>
          <cell r="J37">
            <v>10</v>
          </cell>
          <cell r="L37" t="str">
            <v>301В</v>
          </cell>
          <cell r="M37">
            <v>7</v>
          </cell>
        </row>
        <row r="38">
          <cell r="C38" t="str">
            <v>405С</v>
          </cell>
          <cell r="D38">
            <v>7</v>
          </cell>
          <cell r="F38" t="str">
            <v>105В</v>
          </cell>
          <cell r="G38">
            <v>7</v>
          </cell>
          <cell r="I38" t="str">
            <v>5233Д</v>
          </cell>
          <cell r="J38">
            <v>7</v>
          </cell>
        </row>
        <row r="46">
          <cell r="B46">
            <v>5</v>
          </cell>
          <cell r="C46" t="str">
            <v>ЧУЙНЫШЕНА АННА</v>
          </cell>
          <cell r="I46">
            <v>2000</v>
          </cell>
          <cell r="J46" t="str">
            <v>КМС</v>
          </cell>
          <cell r="K46" t="str">
            <v>СПБ-1, НЕВСКАЯ ВОЛНА</v>
          </cell>
          <cell r="O46" t="str">
            <v>ЕГОРОВ Ю.Н.</v>
          </cell>
        </row>
        <row r="47">
          <cell r="C47" t="str">
            <v>103В</v>
          </cell>
          <cell r="D47">
            <v>7</v>
          </cell>
          <cell r="F47" t="str">
            <v>403В</v>
          </cell>
          <cell r="G47">
            <v>7</v>
          </cell>
          <cell r="I47" t="str">
            <v>201В</v>
          </cell>
          <cell r="J47">
            <v>7</v>
          </cell>
          <cell r="L47" t="str">
            <v>301В</v>
          </cell>
          <cell r="M47">
            <v>7</v>
          </cell>
        </row>
        <row r="48">
          <cell r="C48" t="str">
            <v>5152В</v>
          </cell>
          <cell r="D48">
            <v>10</v>
          </cell>
          <cell r="F48" t="str">
            <v>107В</v>
          </cell>
          <cell r="G48">
            <v>10</v>
          </cell>
          <cell r="I48" t="str">
            <v>407С</v>
          </cell>
          <cell r="J48">
            <v>10</v>
          </cell>
        </row>
        <row r="56">
          <cell r="B56">
            <v>6</v>
          </cell>
          <cell r="C56" t="str">
            <v>СТЕПАНОВА ТАТЬЯНА</v>
          </cell>
          <cell r="I56">
            <v>2000</v>
          </cell>
          <cell r="J56" t="str">
            <v>МС</v>
          </cell>
          <cell r="K56" t="str">
            <v>МО,ЭЛЕКТРОСТАЛЬ СДЮСШОР</v>
          </cell>
          <cell r="O56" t="str">
            <v>ЖЕЛАНОВЫ С.В.,Н.И.</v>
          </cell>
        </row>
        <row r="57">
          <cell r="C57" t="str">
            <v>201В</v>
          </cell>
          <cell r="D57">
            <v>10</v>
          </cell>
          <cell r="F57" t="str">
            <v>301В</v>
          </cell>
          <cell r="G57">
            <v>10</v>
          </cell>
          <cell r="I57" t="str">
            <v>612В</v>
          </cell>
          <cell r="J57">
            <v>7</v>
          </cell>
          <cell r="L57" t="str">
            <v>5132Д</v>
          </cell>
          <cell r="M57">
            <v>7</v>
          </cell>
        </row>
        <row r="58">
          <cell r="C58" t="str">
            <v>405С</v>
          </cell>
          <cell r="D58">
            <v>7</v>
          </cell>
          <cell r="F58" t="str">
            <v>205С</v>
          </cell>
          <cell r="G58">
            <v>5</v>
          </cell>
          <cell r="I58" t="str">
            <v>305С</v>
          </cell>
          <cell r="J58">
            <v>7</v>
          </cell>
        </row>
        <row r="66">
          <cell r="B66">
            <v>7</v>
          </cell>
          <cell r="C66" t="str">
            <v>БЕЛОВА ВАЛЕРИЯ</v>
          </cell>
          <cell r="I66">
            <v>2000</v>
          </cell>
          <cell r="J66" t="str">
            <v>МС</v>
          </cell>
          <cell r="K66" t="str">
            <v>ПЕНЗА, ПОСДЮСШОР</v>
          </cell>
          <cell r="O66" t="str">
            <v>БЕЛОВ В.Г.</v>
          </cell>
        </row>
        <row r="67">
          <cell r="C67" t="str">
            <v>103В</v>
          </cell>
          <cell r="D67">
            <v>10</v>
          </cell>
          <cell r="F67" t="str">
            <v>403В</v>
          </cell>
          <cell r="G67">
            <v>10</v>
          </cell>
          <cell r="I67" t="str">
            <v>201В</v>
          </cell>
          <cell r="J67">
            <v>10</v>
          </cell>
          <cell r="L67" t="str">
            <v>5231Д</v>
          </cell>
          <cell r="M67">
            <v>10</v>
          </cell>
        </row>
        <row r="68">
          <cell r="C68" t="str">
            <v>6241В</v>
          </cell>
          <cell r="D68">
            <v>10</v>
          </cell>
          <cell r="F68" t="str">
            <v>107В</v>
          </cell>
          <cell r="G68">
            <v>10</v>
          </cell>
          <cell r="I68" t="str">
            <v>5253В</v>
          </cell>
          <cell r="J68">
            <v>10</v>
          </cell>
        </row>
        <row r="76">
          <cell r="B76">
            <v>8</v>
          </cell>
          <cell r="C76" t="str">
            <v>ДУБРОВИНА АЛЁНА</v>
          </cell>
          <cell r="I76">
            <v>1999</v>
          </cell>
          <cell r="J76" t="str">
            <v>МС</v>
          </cell>
          <cell r="K76" t="str">
            <v>МО, РУЗА, УОР</v>
          </cell>
          <cell r="O76" t="str">
            <v>КОСЫРЕВ А.В.,ТОЛМАЧЕВА И.В.</v>
          </cell>
        </row>
        <row r="77">
          <cell r="C77" t="str">
            <v>103В</v>
          </cell>
          <cell r="D77">
            <v>10</v>
          </cell>
          <cell r="F77" t="str">
            <v>403В</v>
          </cell>
          <cell r="G77">
            <v>10</v>
          </cell>
          <cell r="I77" t="str">
            <v>301В</v>
          </cell>
          <cell r="J77">
            <v>10</v>
          </cell>
          <cell r="L77" t="str">
            <v>5231Д</v>
          </cell>
          <cell r="M77">
            <v>10</v>
          </cell>
        </row>
        <row r="78">
          <cell r="C78" t="str">
            <v>405С</v>
          </cell>
          <cell r="D78">
            <v>7</v>
          </cell>
          <cell r="F78" t="str">
            <v>205С</v>
          </cell>
          <cell r="G78">
            <v>7</v>
          </cell>
          <cell r="I78" t="str">
            <v>5235Д</v>
          </cell>
          <cell r="J78">
            <v>10</v>
          </cell>
        </row>
        <row r="86">
          <cell r="B86">
            <v>9</v>
          </cell>
          <cell r="C86" t="str">
            <v>КАПИЦКАЯ ВИОЛЕТТА</v>
          </cell>
          <cell r="I86">
            <v>1999</v>
          </cell>
          <cell r="J86" t="str">
            <v>КМС</v>
          </cell>
          <cell r="K86" t="str">
            <v>ЧЕЛЯБИНСК МБУДОД СДЮСШОР-7</v>
          </cell>
          <cell r="O86" t="str">
            <v>ХАРЛАМОВ А.Е.,ПИРОЖКОВ Ю.В.</v>
          </cell>
        </row>
        <row r="87">
          <cell r="C87" t="str">
            <v>103В</v>
          </cell>
          <cell r="D87">
            <v>7</v>
          </cell>
          <cell r="F87" t="str">
            <v>403В</v>
          </cell>
          <cell r="G87">
            <v>7</v>
          </cell>
          <cell r="I87" t="str">
            <v>301В</v>
          </cell>
          <cell r="J87">
            <v>7</v>
          </cell>
          <cell r="L87" t="str">
            <v>5231Д</v>
          </cell>
          <cell r="M87">
            <v>7</v>
          </cell>
        </row>
        <row r="88">
          <cell r="C88" t="str">
            <v>105В</v>
          </cell>
          <cell r="D88">
            <v>7</v>
          </cell>
          <cell r="F88" t="str">
            <v>5233Д</v>
          </cell>
          <cell r="G88">
            <v>7</v>
          </cell>
          <cell r="I88" t="str">
            <v>205С</v>
          </cell>
          <cell r="J88">
            <v>7</v>
          </cell>
        </row>
        <row r="96">
          <cell r="B96">
            <v>10</v>
          </cell>
          <cell r="C96" t="str">
            <v>СОШНИКОВА ЛЮБОВЬ</v>
          </cell>
          <cell r="I96">
            <v>2000</v>
          </cell>
          <cell r="J96" t="str">
            <v>КМС</v>
          </cell>
          <cell r="K96" t="str">
            <v>МО,ЭЛЕКТРОСТАЛЬ СДЮСШОР</v>
          </cell>
          <cell r="O96" t="str">
            <v>ЛИТВИНОВА Е.И.</v>
          </cell>
        </row>
        <row r="97">
          <cell r="C97" t="str">
            <v>103В</v>
          </cell>
          <cell r="D97">
            <v>7</v>
          </cell>
          <cell r="F97" t="str">
            <v>403В</v>
          </cell>
          <cell r="G97">
            <v>7</v>
          </cell>
          <cell r="I97" t="str">
            <v>5132Д</v>
          </cell>
          <cell r="J97">
            <v>7</v>
          </cell>
          <cell r="L97" t="str">
            <v>612В</v>
          </cell>
          <cell r="M97">
            <v>7</v>
          </cell>
        </row>
        <row r="98">
          <cell r="C98" t="str">
            <v>203В</v>
          </cell>
          <cell r="D98">
            <v>5</v>
          </cell>
          <cell r="F98" t="str">
            <v>405С</v>
          </cell>
          <cell r="G98">
            <v>7</v>
          </cell>
          <cell r="I98" t="str">
            <v>105С</v>
          </cell>
          <cell r="J98">
            <v>5</v>
          </cell>
        </row>
        <row r="106">
          <cell r="B106">
            <v>11</v>
          </cell>
          <cell r="C106" t="str">
            <v>ГРЕБНЕВА МАЛИНИ</v>
          </cell>
          <cell r="I106">
            <v>2000</v>
          </cell>
          <cell r="J106" t="str">
            <v>КМС</v>
          </cell>
          <cell r="K106" t="str">
            <v>ПЕНЗА, ПОСДЮСШОР УОР</v>
          </cell>
          <cell r="O106" t="str">
            <v>МАКАРЕНКО А.А.</v>
          </cell>
        </row>
        <row r="107">
          <cell r="C107" t="str">
            <v>103В</v>
          </cell>
          <cell r="D107">
            <v>7</v>
          </cell>
          <cell r="F107" t="str">
            <v>403В</v>
          </cell>
          <cell r="G107">
            <v>7</v>
          </cell>
          <cell r="I107" t="str">
            <v>612В</v>
          </cell>
          <cell r="J107">
            <v>5</v>
          </cell>
          <cell r="L107" t="str">
            <v>5132Д</v>
          </cell>
          <cell r="M107">
            <v>5</v>
          </cell>
        </row>
        <row r="108">
          <cell r="C108" t="str">
            <v>205С</v>
          </cell>
          <cell r="D108">
            <v>7</v>
          </cell>
          <cell r="F108" t="str">
            <v>105С</v>
          </cell>
          <cell r="G108">
            <v>7</v>
          </cell>
          <cell r="I108" t="str">
            <v>405С</v>
          </cell>
          <cell r="J108">
            <v>7</v>
          </cell>
        </row>
        <row r="116">
          <cell r="B116">
            <v>12</v>
          </cell>
          <cell r="C116" t="str">
            <v>ВАСИЛЬЕВА КСЕНИЯ</v>
          </cell>
          <cell r="I116">
            <v>2000</v>
          </cell>
          <cell r="J116" t="str">
            <v>КМС</v>
          </cell>
          <cell r="K116" t="str">
            <v>МОСКВА-2, ЮНОСТЬ МОСКВЫ</v>
          </cell>
          <cell r="O116" t="str">
            <v>ЖУКОВСКАЯ К.А., МОСОЛОВА Т.Н.</v>
          </cell>
        </row>
        <row r="117">
          <cell r="C117" t="str">
            <v>103В</v>
          </cell>
          <cell r="D117">
            <v>7</v>
          </cell>
          <cell r="F117" t="str">
            <v>403В</v>
          </cell>
          <cell r="G117">
            <v>7</v>
          </cell>
          <cell r="I117" t="str">
            <v>201В</v>
          </cell>
          <cell r="J117">
            <v>7</v>
          </cell>
          <cell r="L117" t="str">
            <v>301В</v>
          </cell>
          <cell r="M117">
            <v>7</v>
          </cell>
        </row>
        <row r="118">
          <cell r="C118" t="str">
            <v>105В</v>
          </cell>
          <cell r="D118">
            <v>7</v>
          </cell>
          <cell r="F118" t="str">
            <v>405С</v>
          </cell>
          <cell r="G118">
            <v>7</v>
          </cell>
          <cell r="I118" t="str">
            <v>5132Д</v>
          </cell>
          <cell r="J118">
            <v>5</v>
          </cell>
        </row>
        <row r="126">
          <cell r="B126">
            <v>13</v>
          </cell>
          <cell r="C126" t="str">
            <v>КОПТЕВА АЛЕНА</v>
          </cell>
          <cell r="I126">
            <v>1999</v>
          </cell>
          <cell r="J126" t="str">
            <v>КМС</v>
          </cell>
          <cell r="K126" t="str">
            <v>МОСКВА-2, ЮНОСТЬ МОСКВЫ</v>
          </cell>
          <cell r="O126" t="str">
            <v>КАШТАНОВ А.Е.</v>
          </cell>
        </row>
        <row r="127">
          <cell r="C127" t="str">
            <v>103В</v>
          </cell>
          <cell r="D127">
            <v>7</v>
          </cell>
          <cell r="F127" t="str">
            <v>5132Д</v>
          </cell>
          <cell r="G127">
            <v>7</v>
          </cell>
          <cell r="I127" t="str">
            <v>403В</v>
          </cell>
          <cell r="J127">
            <v>7</v>
          </cell>
          <cell r="L127" t="str">
            <v>612В</v>
          </cell>
          <cell r="M127">
            <v>5</v>
          </cell>
        </row>
        <row r="128">
          <cell r="C128" t="str">
            <v>405С</v>
          </cell>
          <cell r="D128">
            <v>7</v>
          </cell>
          <cell r="F128" t="str">
            <v>105В</v>
          </cell>
          <cell r="G128">
            <v>7</v>
          </cell>
          <cell r="I128" t="str">
            <v>5134Д</v>
          </cell>
          <cell r="J128">
            <v>7</v>
          </cell>
        </row>
      </sheetData>
      <sheetData sheetId="3">
        <row r="4">
          <cell r="C4" t="str">
            <v>ВЫШКА, ЮНИОРКИ, ГРУППА "В"</v>
          </cell>
        </row>
        <row r="6">
          <cell r="B6">
            <v>1</v>
          </cell>
          <cell r="C6" t="str">
            <v>КАПИЦКАЯ ВИОЛЕТТА</v>
          </cell>
          <cell r="I6">
            <v>1999</v>
          </cell>
          <cell r="J6" t="str">
            <v>КМС</v>
          </cell>
          <cell r="K6" t="str">
            <v>ЧЕЛЯБИНСК МБУДОД СДЮСШОР-7</v>
          </cell>
          <cell r="L6" t="str">
            <v>ХАРЛАМОВ А.Е.,ПИРОЖКОВ Ю.В.</v>
          </cell>
        </row>
        <row r="7">
          <cell r="C7" t="str">
            <v>105В</v>
          </cell>
          <cell r="D7">
            <v>7</v>
          </cell>
          <cell r="F7" t="str">
            <v>5233Д</v>
          </cell>
          <cell r="G7">
            <v>7</v>
          </cell>
          <cell r="I7" t="str">
            <v>205С</v>
          </cell>
          <cell r="J7">
            <v>7</v>
          </cell>
        </row>
        <row r="11">
          <cell r="B11">
            <v>2</v>
          </cell>
          <cell r="C11" t="str">
            <v>КОПТЕВА АЛЕНА</v>
          </cell>
          <cell r="I11">
            <v>1999</v>
          </cell>
          <cell r="J11" t="str">
            <v>КМС</v>
          </cell>
          <cell r="K11" t="str">
            <v>МОСКВА-2, ЮНОСТЬ МОСКВЫ</v>
          </cell>
          <cell r="L11" t="str">
            <v>КАШТАНОВ А.Е.</v>
          </cell>
        </row>
        <row r="12">
          <cell r="C12" t="str">
            <v>405С</v>
          </cell>
          <cell r="D12">
            <v>7</v>
          </cell>
          <cell r="F12" t="str">
            <v>105В</v>
          </cell>
          <cell r="G12">
            <v>7</v>
          </cell>
          <cell r="I12" t="str">
            <v>5134Д</v>
          </cell>
          <cell r="J12">
            <v>7</v>
          </cell>
        </row>
        <row r="16">
          <cell r="B16">
            <v>3</v>
          </cell>
          <cell r="C16" t="str">
            <v>СОШНИКОВА ЛЮБОВЬ</v>
          </cell>
          <cell r="I16">
            <v>2000</v>
          </cell>
          <cell r="J16" t="str">
            <v>КМС</v>
          </cell>
          <cell r="K16" t="str">
            <v>МО,ЭЛЕКТРОСТАЛЬ СДЮСШОР</v>
          </cell>
          <cell r="L16" t="str">
            <v>ЛИТВИНОВА Е.И.</v>
          </cell>
        </row>
        <row r="17">
          <cell r="C17" t="str">
            <v>203В</v>
          </cell>
          <cell r="D17">
            <v>5</v>
          </cell>
          <cell r="F17" t="str">
            <v>405С</v>
          </cell>
          <cell r="G17">
            <v>7</v>
          </cell>
          <cell r="I17" t="str">
            <v>105С</v>
          </cell>
          <cell r="J17">
            <v>5</v>
          </cell>
        </row>
        <row r="21">
          <cell r="B21">
            <v>4</v>
          </cell>
          <cell r="C21" t="str">
            <v>ВАСИЛЬЕВА КСЕНИЯ</v>
          </cell>
          <cell r="I21">
            <v>2000</v>
          </cell>
          <cell r="J21" t="str">
            <v>КМС</v>
          </cell>
          <cell r="K21" t="str">
            <v>МОСКВА-2, ЮНОСТЬ МОСКВЫ</v>
          </cell>
          <cell r="L21" t="str">
            <v>ЖУКОВСКАЯ К.А., МОСОЛОВА Т.Н.</v>
          </cell>
        </row>
        <row r="22">
          <cell r="C22" t="str">
            <v>105В</v>
          </cell>
          <cell r="D22">
            <v>7</v>
          </cell>
          <cell r="F22" t="str">
            <v>405С</v>
          </cell>
          <cell r="G22">
            <v>7</v>
          </cell>
          <cell r="I22" t="str">
            <v>5132Д</v>
          </cell>
          <cell r="J22">
            <v>5</v>
          </cell>
        </row>
        <row r="26">
          <cell r="B26">
            <v>5</v>
          </cell>
          <cell r="C26" t="str">
            <v>БОНДАРЬ ЕЛИЗАВЕТА</v>
          </cell>
          <cell r="I26">
            <v>1999</v>
          </cell>
          <cell r="J26" t="str">
            <v>КМС</v>
          </cell>
          <cell r="K26" t="str">
            <v>ЧЕЛЯБИНСК МБУДОД СДЮСШОР-7</v>
          </cell>
          <cell r="L26" t="str">
            <v>ЯНКОВИЦКИЙ А.В.</v>
          </cell>
        </row>
        <row r="27">
          <cell r="C27" t="str">
            <v>105В</v>
          </cell>
          <cell r="D27">
            <v>7</v>
          </cell>
          <cell r="F27" t="str">
            <v>5233Д</v>
          </cell>
          <cell r="G27">
            <v>7</v>
          </cell>
          <cell r="I27" t="str">
            <v>405С</v>
          </cell>
          <cell r="J27">
            <v>7</v>
          </cell>
        </row>
        <row r="31">
          <cell r="B31">
            <v>6</v>
          </cell>
          <cell r="C31" t="str">
            <v>КРАВЦОВА ВАЛЕРИЯ</v>
          </cell>
          <cell r="I31">
            <v>2000</v>
          </cell>
          <cell r="J31" t="str">
            <v>МС</v>
          </cell>
          <cell r="K31" t="str">
            <v>ВОЛГОГРАД, СДЮШОР-8</v>
          </cell>
          <cell r="L31" t="str">
            <v>ВЛАСЕНКОВ В.Н.</v>
          </cell>
        </row>
        <row r="32">
          <cell r="C32" t="str">
            <v>405С</v>
          </cell>
          <cell r="D32">
            <v>7</v>
          </cell>
          <cell r="F32" t="str">
            <v>105В</v>
          </cell>
          <cell r="G32">
            <v>7</v>
          </cell>
          <cell r="I32" t="str">
            <v>5233Д</v>
          </cell>
          <cell r="J32">
            <v>7</v>
          </cell>
        </row>
        <row r="36">
          <cell r="B36">
            <v>7</v>
          </cell>
          <cell r="C36" t="str">
            <v>ШИРИНОВА ВИКТОРИЯ</v>
          </cell>
          <cell r="I36">
            <v>2000</v>
          </cell>
          <cell r="J36" t="str">
            <v>МС</v>
          </cell>
          <cell r="K36" t="str">
            <v>ВОРОНЕЖ, СДЮСШОР ИМ. Д.САУТИНА</v>
          </cell>
          <cell r="L36" t="str">
            <v>ДРОЖЖИНЫ Е.Г.,Н.В.САМОГОРОДСКАЯ Т.В. </v>
          </cell>
        </row>
        <row r="37">
          <cell r="C37" t="str">
            <v>405С</v>
          </cell>
          <cell r="D37">
            <v>7</v>
          </cell>
          <cell r="F37" t="str">
            <v>107С</v>
          </cell>
          <cell r="G37">
            <v>10</v>
          </cell>
          <cell r="I37" t="str">
            <v>205В</v>
          </cell>
          <cell r="J37">
            <v>10</v>
          </cell>
        </row>
        <row r="41">
          <cell r="B41">
            <v>8</v>
          </cell>
          <cell r="C41" t="str">
            <v>САЛЯМОВА ЛЕЙЛА</v>
          </cell>
          <cell r="I41">
            <v>1999</v>
          </cell>
          <cell r="J41" t="str">
            <v>МС</v>
          </cell>
          <cell r="K41" t="str">
            <v>САРАТОВ, СДЮСШОР-11</v>
          </cell>
          <cell r="L41" t="str">
            <v>ГУТЯКУЛОВ Ю.М.</v>
          </cell>
        </row>
        <row r="42">
          <cell r="C42" t="str">
            <v>614В</v>
          </cell>
          <cell r="D42">
            <v>10</v>
          </cell>
          <cell r="F42" t="str">
            <v>405С</v>
          </cell>
          <cell r="G42">
            <v>7</v>
          </cell>
          <cell r="I42" t="str">
            <v>205В</v>
          </cell>
          <cell r="J42">
            <v>7</v>
          </cell>
        </row>
        <row r="46">
          <cell r="B46">
            <v>9</v>
          </cell>
          <cell r="C46" t="str">
            <v>ДУБРОВИНА АЛЁНА</v>
          </cell>
          <cell r="I46">
            <v>1999</v>
          </cell>
          <cell r="J46" t="str">
            <v>МС</v>
          </cell>
          <cell r="K46" t="str">
            <v>МО, РУЗА, УОР</v>
          </cell>
          <cell r="L46" t="str">
            <v>КОСЫРЕВ А.В.,ТОЛМАЧЕВА И.В.</v>
          </cell>
        </row>
        <row r="47">
          <cell r="C47" t="str">
            <v>405С</v>
          </cell>
          <cell r="D47">
            <v>7</v>
          </cell>
          <cell r="F47" t="str">
            <v>205С</v>
          </cell>
          <cell r="G47">
            <v>7</v>
          </cell>
          <cell r="I47" t="str">
            <v>5235Д</v>
          </cell>
          <cell r="J47">
            <v>10</v>
          </cell>
        </row>
        <row r="51">
          <cell r="B51">
            <v>10</v>
          </cell>
          <cell r="C51" t="str">
            <v>ЧУЙНЫШЕНА АННА</v>
          </cell>
          <cell r="I51">
            <v>2000</v>
          </cell>
          <cell r="J51" t="str">
            <v>КМС</v>
          </cell>
          <cell r="K51" t="str">
            <v>СПБ-1, НЕВСКАЯ ВОЛНА</v>
          </cell>
          <cell r="L51" t="str">
            <v>ЕГОРОВ Ю.Н.</v>
          </cell>
        </row>
        <row r="52">
          <cell r="C52" t="str">
            <v>5152В</v>
          </cell>
          <cell r="D52">
            <v>10</v>
          </cell>
          <cell r="F52" t="str">
            <v>107В</v>
          </cell>
          <cell r="G52">
            <v>10</v>
          </cell>
          <cell r="I52" t="str">
            <v>407С</v>
          </cell>
          <cell r="J52">
            <v>10</v>
          </cell>
        </row>
        <row r="56">
          <cell r="B56">
            <v>11</v>
          </cell>
          <cell r="C56" t="str">
            <v>СТЕПАНОВА ТАТЬЯНА</v>
          </cell>
          <cell r="I56">
            <v>2000</v>
          </cell>
          <cell r="J56" t="str">
            <v>МС</v>
          </cell>
          <cell r="K56" t="str">
            <v>МО,ЭЛЕКТРОСТАЛЬ СДЮСШОР</v>
          </cell>
          <cell r="L56" t="str">
            <v>ЖЕЛАНОВЫ С.В.,Н.И.</v>
          </cell>
        </row>
        <row r="57">
          <cell r="C57" t="str">
            <v>405С</v>
          </cell>
          <cell r="D57">
            <v>7</v>
          </cell>
          <cell r="F57" t="str">
            <v>205С</v>
          </cell>
          <cell r="G57">
            <v>5</v>
          </cell>
          <cell r="I57" t="str">
            <v>305С</v>
          </cell>
          <cell r="J57">
            <v>7</v>
          </cell>
        </row>
        <row r="61">
          <cell r="B61">
            <v>12</v>
          </cell>
          <cell r="C61" t="str">
            <v>БЕЛОВА ВАЛЕРИЯ</v>
          </cell>
          <cell r="I61">
            <v>2000</v>
          </cell>
          <cell r="J61" t="str">
            <v>МС</v>
          </cell>
          <cell r="K61" t="str">
            <v>ПЕНЗА, ПОСДЮСШОР</v>
          </cell>
          <cell r="L61" t="str">
            <v>БЕЛОВ В.Г.</v>
          </cell>
        </row>
        <row r="62">
          <cell r="C62" t="str">
            <v>6241В</v>
          </cell>
          <cell r="D62">
            <v>10</v>
          </cell>
          <cell r="F62" t="str">
            <v>107В</v>
          </cell>
          <cell r="G62">
            <v>10</v>
          </cell>
          <cell r="I62" t="str">
            <v>5253В</v>
          </cell>
          <cell r="J62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7"/>
  <sheetViews>
    <sheetView workbookViewId="0" topLeftCell="A1">
      <selection activeCell="F1" sqref="F1:F16384"/>
    </sheetView>
  </sheetViews>
  <sheetFormatPr defaultColWidth="8.00390625" defaultRowHeight="12.75" outlineLevelRow="1"/>
  <cols>
    <col min="1" max="1" width="6.25390625" style="58" customWidth="1"/>
    <col min="2" max="2" width="3.875" style="58" customWidth="1"/>
    <col min="3" max="3" width="2.375" style="7" customWidth="1"/>
    <col min="4" max="4" width="7.00390625" style="66" customWidth="1"/>
    <col min="5" max="5" width="4.125" style="66" customWidth="1"/>
    <col min="6" max="6" width="5.625" style="71" customWidth="1"/>
    <col min="7" max="7" width="5.625" style="7" customWidth="1"/>
    <col min="8" max="11" width="5.75390625" style="68" customWidth="1"/>
    <col min="12" max="12" width="5.00390625" style="7" customWidth="1"/>
    <col min="13" max="13" width="5.875" style="7" customWidth="1"/>
    <col min="14" max="14" width="6.75390625" style="7" customWidth="1"/>
    <col min="15" max="15" width="10.75390625" style="7" customWidth="1"/>
    <col min="16" max="17" width="11.375" style="72" customWidth="1"/>
    <col min="18" max="18" width="11.875" style="70" customWidth="1"/>
    <col min="19" max="16384" width="8.00390625" style="7" customWidth="1"/>
  </cols>
  <sheetData>
    <row r="1" spans="1:18" ht="15">
      <c r="A1" s="1"/>
      <c r="B1" s="1"/>
      <c r="C1" s="2"/>
      <c r="D1" s="3"/>
      <c r="E1" s="3"/>
      <c r="F1" s="4"/>
      <c r="G1" s="3"/>
      <c r="H1" s="2"/>
      <c r="I1" s="2"/>
      <c r="J1" s="2"/>
      <c r="K1" s="5"/>
      <c r="L1" s="2"/>
      <c r="M1" s="2"/>
      <c r="N1" s="2"/>
      <c r="O1" s="2"/>
      <c r="P1" s="6"/>
      <c r="Q1" s="6"/>
      <c r="R1" s="2"/>
    </row>
    <row r="2" spans="1:18" ht="15.75">
      <c r="A2" s="8"/>
      <c r="B2" s="8"/>
      <c r="C2" s="9"/>
      <c r="D2" s="10" t="s">
        <v>0</v>
      </c>
      <c r="E2" s="11"/>
      <c r="F2" s="12"/>
      <c r="G2" s="8"/>
      <c r="H2" s="8"/>
      <c r="I2" s="8"/>
      <c r="J2" s="8"/>
      <c r="K2" s="8"/>
      <c r="L2" s="8"/>
      <c r="M2" s="8"/>
      <c r="N2" s="2"/>
      <c r="O2" s="2"/>
      <c r="P2" s="6"/>
      <c r="Q2" s="6"/>
      <c r="R2" s="2"/>
    </row>
    <row r="3" spans="1:18" ht="15.75">
      <c r="A3" s="13"/>
      <c r="B3" s="13"/>
      <c r="C3" s="3"/>
      <c r="D3" s="10" t="str">
        <f>'[1]СТАРТ+'!C4</f>
        <v>ВЫШКА, ЮНИОРКИ, ГРУППА "В"</v>
      </c>
      <c r="E3" s="10"/>
      <c r="F3" s="10"/>
      <c r="G3" s="10"/>
      <c r="H3" s="10"/>
      <c r="I3" s="10"/>
      <c r="J3" s="10"/>
      <c r="K3" s="14"/>
      <c r="L3" s="2"/>
      <c r="M3" s="2"/>
      <c r="N3" s="2"/>
      <c r="O3" s="2"/>
      <c r="P3" s="6"/>
      <c r="Q3" s="6"/>
      <c r="R3" s="2"/>
    </row>
    <row r="4" spans="1:18" ht="15">
      <c r="A4" s="13"/>
      <c r="B4" s="13"/>
      <c r="D4" s="3"/>
      <c r="E4" s="3"/>
      <c r="F4" s="4"/>
      <c r="G4" s="15"/>
      <c r="H4" s="15"/>
      <c r="I4" s="15"/>
      <c r="J4" s="15"/>
      <c r="K4" s="15"/>
      <c r="L4" s="2"/>
      <c r="M4" s="2"/>
      <c r="N4" s="2"/>
      <c r="O4" s="2"/>
      <c r="P4" s="6"/>
      <c r="Q4" s="6"/>
      <c r="R4" s="2"/>
    </row>
    <row r="5" spans="1:18" ht="12.75" customHeight="1">
      <c r="A5" s="16"/>
      <c r="B5" s="16"/>
      <c r="C5" s="17" t="s">
        <v>1</v>
      </c>
      <c r="D5" s="18"/>
      <c r="E5" s="18"/>
      <c r="F5" s="19"/>
      <c r="G5" s="20" t="s">
        <v>2</v>
      </c>
      <c r="H5" s="21"/>
      <c r="I5" s="21"/>
      <c r="J5" s="21"/>
      <c r="K5" s="21"/>
      <c r="L5" s="21"/>
      <c r="M5" s="21"/>
      <c r="N5" s="22"/>
      <c r="O5" s="22"/>
      <c r="P5" s="23"/>
      <c r="Q5" s="24" t="s">
        <v>3</v>
      </c>
      <c r="R5" s="25"/>
    </row>
    <row r="6" spans="1:18" ht="13.5" thickBot="1">
      <c r="A6" s="26" t="s">
        <v>4</v>
      </c>
      <c r="B6" s="26" t="s">
        <v>5</v>
      </c>
      <c r="C6" s="27"/>
      <c r="D6" s="28" t="s">
        <v>6</v>
      </c>
      <c r="E6" s="28"/>
      <c r="F6" s="29" t="s">
        <v>7</v>
      </c>
      <c r="G6" s="30">
        <v>1</v>
      </c>
      <c r="H6" s="30">
        <v>2</v>
      </c>
      <c r="I6" s="30">
        <v>3</v>
      </c>
      <c r="J6" s="30">
        <v>4</v>
      </c>
      <c r="K6" s="30">
        <v>5</v>
      </c>
      <c r="L6" s="30">
        <v>6</v>
      </c>
      <c r="M6" s="30">
        <v>7</v>
      </c>
      <c r="N6" s="30"/>
      <c r="O6" s="31"/>
      <c r="P6" s="32" t="s">
        <v>8</v>
      </c>
      <c r="Q6" s="33" t="s">
        <v>9</v>
      </c>
      <c r="R6" s="34" t="s">
        <v>10</v>
      </c>
    </row>
    <row r="7" spans="1:18" ht="12.75">
      <c r="A7" s="35"/>
      <c r="B7" s="35"/>
      <c r="C7" s="36"/>
      <c r="D7" s="37"/>
      <c r="E7" s="37"/>
      <c r="F7" s="38"/>
      <c r="G7" s="39"/>
      <c r="H7" s="39"/>
      <c r="I7" s="39"/>
      <c r="J7" s="39"/>
      <c r="K7" s="39"/>
      <c r="L7" s="39"/>
      <c r="M7" s="39"/>
      <c r="N7" s="39"/>
      <c r="O7" s="40"/>
      <c r="P7" s="41">
        <v>9999</v>
      </c>
      <c r="Q7" s="41"/>
      <c r="R7" s="42"/>
    </row>
    <row r="8" spans="1:18" s="51" customFormat="1" ht="15" customHeight="1">
      <c r="A8" s="43">
        <v>1</v>
      </c>
      <c r="B8" s="44">
        <f>'[1]СТАРТ+'!B66</f>
        <v>7</v>
      </c>
      <c r="C8" s="45" t="str">
        <f>'[1]СТАРТ+'!C66</f>
        <v>БЕЛОВА ВАЛЕРИЯ</v>
      </c>
      <c r="D8" s="46"/>
      <c r="E8" s="46"/>
      <c r="F8" s="47"/>
      <c r="G8" s="45"/>
      <c r="H8" s="45">
        <f>'[1]СТАРТ+'!I66</f>
        <v>2000</v>
      </c>
      <c r="I8" s="45" t="str">
        <f>'[1]СТАРТ+'!J66</f>
        <v>МС</v>
      </c>
      <c r="J8" s="45" t="str">
        <f>'[1]СТАРТ+'!K66</f>
        <v>ПЕНЗА, ПОСДЮСШОР</v>
      </c>
      <c r="K8" s="48"/>
      <c r="L8" s="45"/>
      <c r="M8" s="45"/>
      <c r="N8" s="45"/>
      <c r="O8" s="43"/>
      <c r="P8" s="49">
        <f>SUM(O13:O16)</f>
        <v>342.6</v>
      </c>
      <c r="Q8" s="49">
        <f>O13</f>
        <v>181.5</v>
      </c>
      <c r="R8" s="50" t="str">
        <f>'[1]СТАРТ+'!O66</f>
        <v>БЕЛОВ В.Г.</v>
      </c>
    </row>
    <row r="9" spans="1:18" s="51" customFormat="1" ht="13.5" customHeight="1" outlineLevel="1">
      <c r="A9" s="43"/>
      <c r="B9" s="44"/>
      <c r="C9" s="52"/>
      <c r="D9" s="43" t="str">
        <f>'[1]СТАРТ+'!C67</f>
        <v>103В</v>
      </c>
      <c r="E9" s="44">
        <f>'[1]СТАРТ+'!D67</f>
        <v>10</v>
      </c>
      <c r="F9" s="53">
        <v>1.6</v>
      </c>
      <c r="G9" s="54">
        <v>8</v>
      </c>
      <c r="H9" s="54">
        <v>8</v>
      </c>
      <c r="I9" s="54">
        <v>8.5</v>
      </c>
      <c r="J9" s="54">
        <v>8.5</v>
      </c>
      <c r="K9" s="54">
        <v>8.5</v>
      </c>
      <c r="L9" s="54">
        <v>8.5</v>
      </c>
      <c r="M9" s="54">
        <v>8</v>
      </c>
      <c r="N9" s="55">
        <f>(SUM(G9:M9)-LARGE(G9:M9,1)-LARGE(G9:M9,2)-SMALL(G9:M9,1)-SMALL(G9:M9,2))</f>
        <v>25</v>
      </c>
      <c r="O9" s="56">
        <f>(SUM(G9:M9)-LARGE(G9:M9,1)-LARGE(G9:M9,2)-SMALL(G9:M9,1)-SMALL(G9:M9,2))*F9</f>
        <v>40</v>
      </c>
      <c r="P9" s="57">
        <f aca="true" t="shared" si="0" ref="P9:P17">P8</f>
        <v>342.6</v>
      </c>
      <c r="Q9" s="57"/>
      <c r="R9" s="50"/>
    </row>
    <row r="10" spans="1:18" s="51" customFormat="1" ht="13.5" customHeight="1" outlineLevel="1">
      <c r="A10" s="43"/>
      <c r="B10" s="44"/>
      <c r="C10" s="52"/>
      <c r="D10" s="43" t="str">
        <f>'[1]СТАРТ+'!F67</f>
        <v>403В</v>
      </c>
      <c r="E10" s="44">
        <f>'[1]СТАРТ+'!G67</f>
        <v>10</v>
      </c>
      <c r="F10" s="53">
        <v>2</v>
      </c>
      <c r="G10" s="54">
        <v>8.5</v>
      </c>
      <c r="H10" s="54">
        <v>8.5</v>
      </c>
      <c r="I10" s="54">
        <v>9</v>
      </c>
      <c r="J10" s="54">
        <v>8.5</v>
      </c>
      <c r="K10" s="54">
        <v>8.5</v>
      </c>
      <c r="L10" s="54">
        <v>9</v>
      </c>
      <c r="M10" s="54">
        <v>8.5</v>
      </c>
      <c r="N10" s="55">
        <f>(SUM(G10:M10)-LARGE(G10:M10,1)-LARGE(G10:M10,2)-SMALL(G10:M10,1)-SMALL(G10:M10,2))</f>
        <v>25.5</v>
      </c>
      <c r="O10" s="56">
        <f>(SUM(G10:M10)-LARGE(G10:M10,1)-LARGE(G10:M10,2)-SMALL(G10:M10,1)-SMALL(G10:M10,2))*F10</f>
        <v>51</v>
      </c>
      <c r="P10" s="57">
        <f t="shared" si="0"/>
        <v>342.6</v>
      </c>
      <c r="Q10" s="57"/>
      <c r="R10" s="50"/>
    </row>
    <row r="11" spans="3:18" ht="13.5" customHeight="1" outlineLevel="1">
      <c r="C11" s="59"/>
      <c r="D11" s="43" t="str">
        <f>'[1]СТАРТ+'!I67</f>
        <v>201В</v>
      </c>
      <c r="E11" s="44">
        <f>'[1]СТАРТ+'!J67</f>
        <v>10</v>
      </c>
      <c r="F11" s="53">
        <v>1.8</v>
      </c>
      <c r="G11" s="54">
        <v>7</v>
      </c>
      <c r="H11" s="54">
        <v>7.5</v>
      </c>
      <c r="I11" s="54">
        <v>7</v>
      </c>
      <c r="J11" s="54">
        <v>7.5</v>
      </c>
      <c r="K11" s="54">
        <v>8</v>
      </c>
      <c r="L11" s="54">
        <v>7.5</v>
      </c>
      <c r="M11" s="54">
        <v>7.5</v>
      </c>
      <c r="N11" s="55">
        <f>(SUM(G11:M11)-LARGE(G11:M11,1)-LARGE(G11:M11,2)-SMALL(G11:M11,1)-SMALL(G11:M11,2))</f>
        <v>22.5</v>
      </c>
      <c r="O11" s="56">
        <f>(SUM(G11:M11)-LARGE(G11:M11,1)-LARGE(G11:M11,2)-SMALL(G11:M11,1)-SMALL(G11:M11,2))*F11</f>
        <v>40.5</v>
      </c>
      <c r="P11" s="57">
        <f t="shared" si="0"/>
        <v>342.6</v>
      </c>
      <c r="Q11" s="57"/>
      <c r="R11" s="60"/>
    </row>
    <row r="12" spans="3:18" ht="13.5" customHeight="1" outlineLevel="1">
      <c r="C12" s="59"/>
      <c r="D12" s="43" t="str">
        <f>'[1]СТАРТ+'!L67</f>
        <v>5231Д</v>
      </c>
      <c r="E12" s="44">
        <f>'[1]СТАРТ+'!M67</f>
        <v>10</v>
      </c>
      <c r="F12" s="53">
        <v>2</v>
      </c>
      <c r="G12" s="54">
        <v>7.5</v>
      </c>
      <c r="H12" s="54">
        <v>8.5</v>
      </c>
      <c r="I12" s="54">
        <v>8</v>
      </c>
      <c r="J12" s="54">
        <v>8.5</v>
      </c>
      <c r="K12" s="54">
        <v>8.5</v>
      </c>
      <c r="L12" s="54">
        <v>8</v>
      </c>
      <c r="M12" s="54">
        <v>8.5</v>
      </c>
      <c r="N12" s="55">
        <f>(SUM(G12:M12)-LARGE(G12:M12,1)-LARGE(G12:M12,2)-SMALL(G12:M12,1)-SMALL(G12:M12,2))</f>
        <v>25</v>
      </c>
      <c r="O12" s="56">
        <f>(SUM(G12:M12)-LARGE(G12:M12,1)-LARGE(G12:M12,2)-SMALL(G12:M12,1)-SMALL(G12:M12,2))*F12</f>
        <v>50</v>
      </c>
      <c r="P12" s="57">
        <f t="shared" si="0"/>
        <v>342.6</v>
      </c>
      <c r="Q12" s="57"/>
      <c r="R12" s="60"/>
    </row>
    <row r="13" spans="3:18" ht="13.5" customHeight="1" outlineLevel="1">
      <c r="C13" s="59"/>
      <c r="D13" s="61"/>
      <c r="E13" s="62"/>
      <c r="F13" s="63">
        <v>7.4</v>
      </c>
      <c r="G13" s="54"/>
      <c r="H13" s="54"/>
      <c r="I13" s="54"/>
      <c r="J13" s="54"/>
      <c r="K13" s="54"/>
      <c r="L13" s="54"/>
      <c r="M13" s="54"/>
      <c r="N13" s="55"/>
      <c r="O13" s="64">
        <f>SUM(O9:O12)</f>
        <v>181.5</v>
      </c>
      <c r="P13" s="57">
        <f t="shared" si="0"/>
        <v>342.6</v>
      </c>
      <c r="Q13" s="57"/>
      <c r="R13" s="60"/>
    </row>
    <row r="14" spans="3:18" ht="13.5" customHeight="1" outlineLevel="1">
      <c r="C14" s="59"/>
      <c r="D14" s="43" t="str">
        <f>'[1]СТАРТ+'!C68</f>
        <v>6241В</v>
      </c>
      <c r="E14" s="44">
        <f>'[1]СТАРТ+'!D68</f>
        <v>10</v>
      </c>
      <c r="F14" s="53">
        <v>2.7</v>
      </c>
      <c r="G14" s="54">
        <v>5.5</v>
      </c>
      <c r="H14" s="54">
        <v>6.5</v>
      </c>
      <c r="I14" s="54">
        <v>6</v>
      </c>
      <c r="J14" s="54">
        <v>5.5</v>
      </c>
      <c r="K14" s="54">
        <v>6</v>
      </c>
      <c r="L14" s="54">
        <v>6.5</v>
      </c>
      <c r="M14" s="54">
        <v>6</v>
      </c>
      <c r="N14" s="55">
        <f>(SUM(G14:M14)-LARGE(G14:M14,1)-LARGE(G14:M14,2)-SMALL(G14:M14,1)-SMALL(G14:M14,2))</f>
        <v>18</v>
      </c>
      <c r="O14" s="56">
        <f>(SUM(G14:M14)-LARGE(G14:M14,1)-LARGE(G14:M14,2)-SMALL(G14:M14,1)-SMALL(G14:M14,2))*F14</f>
        <v>48.6</v>
      </c>
      <c r="P14" s="57">
        <f t="shared" si="0"/>
        <v>342.6</v>
      </c>
      <c r="Q14" s="57"/>
      <c r="R14" s="60"/>
    </row>
    <row r="15" spans="3:18" ht="13.5" customHeight="1" outlineLevel="1">
      <c r="C15" s="59"/>
      <c r="D15" s="43" t="str">
        <f>'[1]СТАРТ+'!F68</f>
        <v>107В</v>
      </c>
      <c r="E15" s="44">
        <f>'[1]СТАРТ+'!G68</f>
        <v>10</v>
      </c>
      <c r="F15" s="53">
        <v>3</v>
      </c>
      <c r="G15" s="54">
        <v>4.5</v>
      </c>
      <c r="H15" s="54">
        <v>4.5</v>
      </c>
      <c r="I15" s="54">
        <v>4.5</v>
      </c>
      <c r="J15" s="54">
        <v>4.5</v>
      </c>
      <c r="K15" s="54">
        <v>4.5</v>
      </c>
      <c r="L15" s="54">
        <v>4.5</v>
      </c>
      <c r="M15" s="54">
        <v>4.5</v>
      </c>
      <c r="N15" s="55">
        <f>(SUM(G15:M15)-LARGE(G15:M15,1)-LARGE(G15:M15,2)-SMALL(G15:M15,1)-SMALL(G15:M15,2))</f>
        <v>13.5</v>
      </c>
      <c r="O15" s="56">
        <f>(SUM(G15:M15)-LARGE(G15:M15,1)-LARGE(G15:M15,2)-SMALL(G15:M15,1)-SMALL(G15:M15,2))*F15</f>
        <v>40.5</v>
      </c>
      <c r="P15" s="57">
        <f t="shared" si="0"/>
        <v>342.6</v>
      </c>
      <c r="Q15" s="57"/>
      <c r="R15" s="60"/>
    </row>
    <row r="16" spans="3:18" ht="13.5" customHeight="1" outlineLevel="1">
      <c r="C16" s="65"/>
      <c r="D16" s="43" t="str">
        <f>'[1]СТАРТ+'!I68</f>
        <v>5253В</v>
      </c>
      <c r="E16" s="44">
        <f>'[1]СТАРТ+'!J68</f>
        <v>10</v>
      </c>
      <c r="F16" s="53">
        <v>3.2</v>
      </c>
      <c r="G16" s="54">
        <v>7</v>
      </c>
      <c r="H16" s="54">
        <v>7.5</v>
      </c>
      <c r="I16" s="54">
        <v>7.5</v>
      </c>
      <c r="J16" s="54">
        <v>7.5</v>
      </c>
      <c r="K16" s="54">
        <v>7.5</v>
      </c>
      <c r="L16" s="54">
        <v>7.5</v>
      </c>
      <c r="M16" s="54">
        <v>7.5</v>
      </c>
      <c r="N16" s="55">
        <f>(SUM(G16:M16)-LARGE(G16:M16,1)-LARGE(G16:M16,2)-SMALL(G16:M16,1)-SMALL(G16:M16,2))</f>
        <v>22.5</v>
      </c>
      <c r="O16" s="56">
        <f>(SUM(G16:M16)-LARGE(G16:M16,1)-LARGE(G16:M16,2)-SMALL(G16:M16,1)-SMALL(G16:M16,2))*F16</f>
        <v>72</v>
      </c>
      <c r="P16" s="57">
        <f t="shared" si="0"/>
        <v>342.6</v>
      </c>
      <c r="Q16" s="57"/>
      <c r="R16" s="60"/>
    </row>
    <row r="17" spans="4:17" ht="12.75" outlineLevel="1">
      <c r="D17" s="61"/>
      <c r="F17" s="67">
        <v>8.9</v>
      </c>
      <c r="O17" s="69">
        <f>SUM(O14:O16)</f>
        <v>161.1</v>
      </c>
      <c r="P17" s="57">
        <f t="shared" si="0"/>
        <v>342.6</v>
      </c>
      <c r="Q17" s="57"/>
    </row>
    <row r="18" spans="1:18" s="51" customFormat="1" ht="15" customHeight="1">
      <c r="A18" s="43">
        <v>2</v>
      </c>
      <c r="B18" s="44">
        <f>'[1]СТАРТ+'!B56</f>
        <v>6</v>
      </c>
      <c r="C18" s="45" t="str">
        <f>'[1]СТАРТ+'!C56</f>
        <v>СТЕПАНОВА ТАТЬЯНА</v>
      </c>
      <c r="D18" s="46"/>
      <c r="E18" s="46"/>
      <c r="F18" s="47"/>
      <c r="G18" s="45"/>
      <c r="H18" s="45">
        <f>'[1]СТАРТ+'!I56</f>
        <v>2000</v>
      </c>
      <c r="I18" s="45" t="str">
        <f>'[1]СТАРТ+'!J56</f>
        <v>МС</v>
      </c>
      <c r="J18" s="45" t="str">
        <f>'[1]СТАРТ+'!K56</f>
        <v>МО,ЭЛЕКТРОСТАЛЬ СДЮСШОР</v>
      </c>
      <c r="K18" s="48"/>
      <c r="L18" s="45"/>
      <c r="M18" s="45"/>
      <c r="N18" s="45"/>
      <c r="O18" s="43"/>
      <c r="P18" s="49">
        <f>SUM(O23:O26)</f>
        <v>319.34999999999997</v>
      </c>
      <c r="Q18" s="49">
        <f>O23</f>
        <v>171.5</v>
      </c>
      <c r="R18" s="50" t="str">
        <f>'[1]СТАРТ+'!O56</f>
        <v>ЖЕЛАНОВЫ С.В.,Н.И.</v>
      </c>
    </row>
    <row r="19" spans="1:18" s="51" customFormat="1" ht="13.5" customHeight="1" outlineLevel="1">
      <c r="A19" s="43"/>
      <c r="B19" s="44"/>
      <c r="C19" s="52"/>
      <c r="D19" s="43" t="str">
        <f>'[1]СТАРТ+'!C57</f>
        <v>201В</v>
      </c>
      <c r="E19" s="44">
        <f>'[1]СТАРТ+'!D57</f>
        <v>10</v>
      </c>
      <c r="F19" s="53">
        <v>1.8</v>
      </c>
      <c r="G19" s="54">
        <v>7.5</v>
      </c>
      <c r="H19" s="54">
        <v>8</v>
      </c>
      <c r="I19" s="54">
        <v>8</v>
      </c>
      <c r="J19" s="54">
        <v>8</v>
      </c>
      <c r="K19" s="54">
        <v>8</v>
      </c>
      <c r="L19" s="54">
        <v>7.5</v>
      </c>
      <c r="M19" s="54">
        <v>8</v>
      </c>
      <c r="N19" s="55">
        <f>(SUM(G19:M19)-LARGE(G19:M19,1)-LARGE(G19:M19,2)-SMALL(G19:M19,1)-SMALL(G19:M19,2))</f>
        <v>24</v>
      </c>
      <c r="O19" s="56">
        <f>(SUM(G19:M19)-LARGE(G19:M19,1)-LARGE(G19:M19,2)-SMALL(G19:M19,1)-SMALL(G19:M19,2))*F19</f>
        <v>43.2</v>
      </c>
      <c r="P19" s="57">
        <f aca="true" t="shared" si="1" ref="P19:P27">P18</f>
        <v>319.34999999999997</v>
      </c>
      <c r="Q19" s="57"/>
      <c r="R19" s="50"/>
    </row>
    <row r="20" spans="1:18" s="51" customFormat="1" ht="13.5" customHeight="1" outlineLevel="1">
      <c r="A20" s="43"/>
      <c r="B20" s="44"/>
      <c r="C20" s="52"/>
      <c r="D20" s="43" t="str">
        <f>'[1]СТАРТ+'!F57</f>
        <v>301В</v>
      </c>
      <c r="E20" s="44">
        <f>'[1]СТАРТ+'!G57</f>
        <v>10</v>
      </c>
      <c r="F20" s="53">
        <v>1.9</v>
      </c>
      <c r="G20" s="54">
        <v>7.5</v>
      </c>
      <c r="H20" s="54">
        <v>8</v>
      </c>
      <c r="I20" s="54">
        <v>7.5</v>
      </c>
      <c r="J20" s="54">
        <v>8</v>
      </c>
      <c r="K20" s="54">
        <v>8</v>
      </c>
      <c r="L20" s="54">
        <v>7.5</v>
      </c>
      <c r="M20" s="54">
        <v>7.5</v>
      </c>
      <c r="N20" s="55">
        <f>(SUM(G20:M20)-LARGE(G20:M20,1)-LARGE(G20:M20,2)-SMALL(G20:M20,1)-SMALL(G20:M20,2))</f>
        <v>23</v>
      </c>
      <c r="O20" s="56">
        <f>(SUM(G20:M20)-LARGE(G20:M20,1)-LARGE(G20:M20,2)-SMALL(G20:M20,1)-SMALL(G20:M20,2))*F20</f>
        <v>43.699999999999996</v>
      </c>
      <c r="P20" s="57">
        <f t="shared" si="1"/>
        <v>319.34999999999997</v>
      </c>
      <c r="Q20" s="57"/>
      <c r="R20" s="50"/>
    </row>
    <row r="21" spans="3:18" ht="13.5" customHeight="1" outlineLevel="1">
      <c r="C21" s="59"/>
      <c r="D21" s="43" t="str">
        <f>'[1]СТАРТ+'!I57</f>
        <v>612В</v>
      </c>
      <c r="E21" s="44">
        <f>'[1]СТАРТ+'!J57</f>
        <v>7</v>
      </c>
      <c r="F21" s="53">
        <v>1.8</v>
      </c>
      <c r="G21" s="54">
        <v>7</v>
      </c>
      <c r="H21" s="54">
        <v>8</v>
      </c>
      <c r="I21" s="54">
        <v>7.5</v>
      </c>
      <c r="J21" s="54">
        <v>7.5</v>
      </c>
      <c r="K21" s="54">
        <v>7.5</v>
      </c>
      <c r="L21" s="54">
        <v>7.5</v>
      </c>
      <c r="M21" s="54">
        <v>7</v>
      </c>
      <c r="N21" s="55">
        <f>(SUM(G21:M21)-LARGE(G21:M21,1)-LARGE(G21:M21,2)-SMALL(G21:M21,1)-SMALL(G21:M21,2))</f>
        <v>22.5</v>
      </c>
      <c r="O21" s="56">
        <f>(SUM(G21:M21)-LARGE(G21:M21,1)-LARGE(G21:M21,2)-SMALL(G21:M21,1)-SMALL(G21:M21,2))*F21</f>
        <v>40.5</v>
      </c>
      <c r="P21" s="57">
        <f t="shared" si="1"/>
        <v>319.34999999999997</v>
      </c>
      <c r="Q21" s="57"/>
      <c r="R21" s="60"/>
    </row>
    <row r="22" spans="3:18" ht="13.5" customHeight="1" outlineLevel="1">
      <c r="C22" s="59"/>
      <c r="D22" s="43" t="str">
        <f>'[1]СТАРТ+'!L57</f>
        <v>5132Д</v>
      </c>
      <c r="E22" s="44">
        <f>'[1]СТАРТ+'!M57</f>
        <v>7</v>
      </c>
      <c r="F22" s="53">
        <v>2.1</v>
      </c>
      <c r="G22" s="54">
        <v>7</v>
      </c>
      <c r="H22" s="54">
        <v>7</v>
      </c>
      <c r="I22" s="54">
        <v>7</v>
      </c>
      <c r="J22" s="54">
        <v>7.5</v>
      </c>
      <c r="K22" s="54">
        <v>7</v>
      </c>
      <c r="L22" s="54">
        <v>7.5</v>
      </c>
      <c r="M22" s="54">
        <v>7</v>
      </c>
      <c r="N22" s="55">
        <f>(SUM(G22:M22)-LARGE(G22:M22,1)-LARGE(G22:M22,2)-SMALL(G22:M22,1)-SMALL(G22:M22,2))</f>
        <v>21</v>
      </c>
      <c r="O22" s="56">
        <f>(SUM(G22:M22)-LARGE(G22:M22,1)-LARGE(G22:M22,2)-SMALL(G22:M22,1)-SMALL(G22:M22,2))*F22</f>
        <v>44.1</v>
      </c>
      <c r="P22" s="57">
        <f t="shared" si="1"/>
        <v>319.34999999999997</v>
      </c>
      <c r="Q22" s="57"/>
      <c r="R22" s="60"/>
    </row>
    <row r="23" spans="3:18" ht="13.5" customHeight="1" outlineLevel="1">
      <c r="C23" s="59"/>
      <c r="D23" s="61"/>
      <c r="E23" s="62"/>
      <c r="F23" s="63">
        <v>7.6</v>
      </c>
      <c r="G23" s="54"/>
      <c r="H23" s="54"/>
      <c r="I23" s="54"/>
      <c r="J23" s="54"/>
      <c r="K23" s="54"/>
      <c r="L23" s="54"/>
      <c r="M23" s="54"/>
      <c r="N23" s="55"/>
      <c r="O23" s="64">
        <f>SUM(O19:O22)</f>
        <v>171.5</v>
      </c>
      <c r="P23" s="57">
        <f t="shared" si="1"/>
        <v>319.34999999999997</v>
      </c>
      <c r="Q23" s="57"/>
      <c r="R23" s="60"/>
    </row>
    <row r="24" spans="3:18" ht="13.5" customHeight="1" outlineLevel="1">
      <c r="C24" s="59"/>
      <c r="D24" s="43" t="str">
        <f>'[1]СТАРТ+'!C58</f>
        <v>405С</v>
      </c>
      <c r="E24" s="44">
        <f>'[1]СТАРТ+'!D58</f>
        <v>7</v>
      </c>
      <c r="F24" s="53">
        <v>2.7</v>
      </c>
      <c r="G24" s="54">
        <v>7.5</v>
      </c>
      <c r="H24" s="54">
        <v>7</v>
      </c>
      <c r="I24" s="54">
        <v>7.5</v>
      </c>
      <c r="J24" s="54">
        <v>7</v>
      </c>
      <c r="K24" s="54">
        <v>7</v>
      </c>
      <c r="L24" s="54">
        <v>7.5</v>
      </c>
      <c r="M24" s="54">
        <v>7.5</v>
      </c>
      <c r="N24" s="55">
        <f>(SUM(G24:M24)-LARGE(G24:M24,1)-LARGE(G24:M24,2)-SMALL(G24:M24,1)-SMALL(G24:M24,2))</f>
        <v>22</v>
      </c>
      <c r="O24" s="56">
        <f>(SUM(G24:M24)-LARGE(G24:M24,1)-LARGE(G24:M24,2)-SMALL(G24:M24,1)-SMALL(G24:M24,2))*F24</f>
        <v>59.400000000000006</v>
      </c>
      <c r="P24" s="57">
        <f t="shared" si="1"/>
        <v>319.34999999999997</v>
      </c>
      <c r="Q24" s="57"/>
      <c r="R24" s="60"/>
    </row>
    <row r="25" spans="3:18" ht="13.5" customHeight="1" outlineLevel="1">
      <c r="C25" s="59"/>
      <c r="D25" s="43" t="str">
        <f>'[1]СТАРТ+'!F58</f>
        <v>205С</v>
      </c>
      <c r="E25" s="44">
        <f>'[1]СТАРТ+'!G58</f>
        <v>5</v>
      </c>
      <c r="F25" s="53">
        <v>3</v>
      </c>
      <c r="G25" s="54">
        <v>5</v>
      </c>
      <c r="H25" s="54">
        <v>5</v>
      </c>
      <c r="I25" s="54">
        <v>4.5</v>
      </c>
      <c r="J25" s="54">
        <v>5</v>
      </c>
      <c r="K25" s="54">
        <v>4.5</v>
      </c>
      <c r="L25" s="54">
        <v>4.5</v>
      </c>
      <c r="M25" s="54">
        <v>5</v>
      </c>
      <c r="N25" s="55">
        <f>(SUM(G25:M25)-LARGE(G25:M25,1)-LARGE(G25:M25,2)-SMALL(G25:M25,1)-SMALL(G25:M25,2))</f>
        <v>14.5</v>
      </c>
      <c r="O25" s="56">
        <f>(SUM(G25:M25)-LARGE(G25:M25,1)-LARGE(G25:M25,2)-SMALL(G25:M25,1)-SMALL(G25:M25,2))*F25</f>
        <v>43.5</v>
      </c>
      <c r="P25" s="57">
        <f t="shared" si="1"/>
        <v>319.34999999999997</v>
      </c>
      <c r="Q25" s="57"/>
      <c r="R25" s="60"/>
    </row>
    <row r="26" spans="3:18" ht="13.5" customHeight="1" outlineLevel="1">
      <c r="C26" s="65"/>
      <c r="D26" s="43" t="str">
        <f>'[1]СТАРТ+'!I58</f>
        <v>305С</v>
      </c>
      <c r="E26" s="44">
        <f>'[1]СТАРТ+'!J58</f>
        <v>7</v>
      </c>
      <c r="F26" s="53">
        <v>2.9</v>
      </c>
      <c r="G26" s="54">
        <v>5</v>
      </c>
      <c r="H26" s="54">
        <v>5</v>
      </c>
      <c r="I26" s="54">
        <v>6</v>
      </c>
      <c r="J26" s="54">
        <v>5.5</v>
      </c>
      <c r="K26" s="54">
        <v>5.5</v>
      </c>
      <c r="L26" s="54">
        <v>5</v>
      </c>
      <c r="M26" s="54">
        <v>5</v>
      </c>
      <c r="N26" s="55">
        <f>(SUM(G26:M26)-LARGE(G26:M26,1)-LARGE(G26:M26,2)-SMALL(G26:M26,1)-SMALL(G26:M26,2))</f>
        <v>15.5</v>
      </c>
      <c r="O26" s="56">
        <f>(SUM(G26:M26)-LARGE(G26:M26,1)-LARGE(G26:M26,2)-SMALL(G26:M26,1)-SMALL(G26:M26,2))*F26</f>
        <v>44.949999999999996</v>
      </c>
      <c r="P26" s="57">
        <f t="shared" si="1"/>
        <v>319.34999999999997</v>
      </c>
      <c r="Q26" s="57"/>
      <c r="R26" s="60"/>
    </row>
    <row r="27" spans="4:17" ht="12.75" outlineLevel="1">
      <c r="D27" s="61"/>
      <c r="F27" s="67">
        <v>8.6</v>
      </c>
      <c r="O27" s="69">
        <f>SUM(O24:O26)</f>
        <v>147.85</v>
      </c>
      <c r="P27" s="57">
        <f t="shared" si="1"/>
        <v>319.34999999999997</v>
      </c>
      <c r="Q27" s="57"/>
    </row>
    <row r="28" spans="1:18" s="51" customFormat="1" ht="15" customHeight="1">
      <c r="A28" s="43">
        <v>3</v>
      </c>
      <c r="B28" s="44">
        <f>'[1]СТАРТ+'!B46</f>
        <v>5</v>
      </c>
      <c r="C28" s="45" t="str">
        <f>'[1]СТАРТ+'!C46</f>
        <v>ЧУЙНЫШЕНА АННА</v>
      </c>
      <c r="D28" s="46"/>
      <c r="E28" s="46"/>
      <c r="F28" s="47"/>
      <c r="G28" s="45"/>
      <c r="H28" s="45">
        <f>'[1]СТАРТ+'!I46</f>
        <v>2000</v>
      </c>
      <c r="I28" s="45" t="str">
        <f>'[1]СТАРТ+'!J46</f>
        <v>КМС</v>
      </c>
      <c r="J28" s="45" t="str">
        <f>'[1]СТАРТ+'!K46</f>
        <v>СПБ-1, НЕВСКАЯ ВОЛНА</v>
      </c>
      <c r="K28" s="48"/>
      <c r="L28" s="45"/>
      <c r="M28" s="45"/>
      <c r="N28" s="45"/>
      <c r="O28" s="43"/>
      <c r="P28" s="49">
        <f>SUM(O33:O36)</f>
        <v>308.05</v>
      </c>
      <c r="Q28" s="49">
        <f>O33</f>
        <v>141.95</v>
      </c>
      <c r="R28" s="50" t="str">
        <f>'[1]СТАРТ+'!O46</f>
        <v>ЕГОРОВ Ю.Н.</v>
      </c>
    </row>
    <row r="29" spans="1:18" s="51" customFormat="1" ht="13.5" customHeight="1" outlineLevel="1">
      <c r="A29" s="43"/>
      <c r="B29" s="44"/>
      <c r="C29" s="52"/>
      <c r="D29" s="43" t="str">
        <f>'[1]СТАРТ+'!C47</f>
        <v>103В</v>
      </c>
      <c r="E29" s="44">
        <f>'[1]СТАРТ+'!D47</f>
        <v>7</v>
      </c>
      <c r="F29" s="53">
        <v>1.6</v>
      </c>
      <c r="G29" s="54">
        <v>6.5</v>
      </c>
      <c r="H29" s="54">
        <v>7</v>
      </c>
      <c r="I29" s="54">
        <v>6</v>
      </c>
      <c r="J29" s="54">
        <v>6</v>
      </c>
      <c r="K29" s="54">
        <v>7</v>
      </c>
      <c r="L29" s="54">
        <v>7</v>
      </c>
      <c r="M29" s="54">
        <v>6.5</v>
      </c>
      <c r="N29" s="55">
        <f>(SUM(G29:M29)-LARGE(G29:M29,1)-LARGE(G29:M29,2)-SMALL(G29:M29,1)-SMALL(G29:M29,2))</f>
        <v>20</v>
      </c>
      <c r="O29" s="56">
        <f>(SUM(G29:M29)-LARGE(G29:M29,1)-LARGE(G29:M29,2)-SMALL(G29:M29,1)-SMALL(G29:M29,2))*F29</f>
        <v>32</v>
      </c>
      <c r="P29" s="57">
        <f aca="true" t="shared" si="2" ref="P29:P37">P28</f>
        <v>308.05</v>
      </c>
      <c r="Q29" s="57"/>
      <c r="R29" s="50"/>
    </row>
    <row r="30" spans="1:18" s="51" customFormat="1" ht="13.5" customHeight="1" outlineLevel="1">
      <c r="A30" s="43"/>
      <c r="B30" s="44"/>
      <c r="C30" s="52"/>
      <c r="D30" s="43" t="str">
        <f>'[1]СТАРТ+'!F47</f>
        <v>403В</v>
      </c>
      <c r="E30" s="44">
        <f>'[1]СТАРТ+'!G47</f>
        <v>7</v>
      </c>
      <c r="F30" s="53">
        <v>2.1</v>
      </c>
      <c r="G30" s="54">
        <v>6</v>
      </c>
      <c r="H30" s="54">
        <v>7</v>
      </c>
      <c r="I30" s="54">
        <v>7</v>
      </c>
      <c r="J30" s="54">
        <v>7</v>
      </c>
      <c r="K30" s="54">
        <v>7</v>
      </c>
      <c r="L30" s="54">
        <v>6.5</v>
      </c>
      <c r="M30" s="54">
        <v>7</v>
      </c>
      <c r="N30" s="55">
        <f>(SUM(G30:M30)-LARGE(G30:M30,1)-LARGE(G30:M30,2)-SMALL(G30:M30,1)-SMALL(G30:M30,2))</f>
        <v>21</v>
      </c>
      <c r="O30" s="56">
        <f>(SUM(G30:M30)-LARGE(G30:M30,1)-LARGE(G30:M30,2)-SMALL(G30:M30,1)-SMALL(G30:M30,2))*F30</f>
        <v>44.1</v>
      </c>
      <c r="P30" s="57">
        <f t="shared" si="2"/>
        <v>308.05</v>
      </c>
      <c r="Q30" s="57"/>
      <c r="R30" s="50"/>
    </row>
    <row r="31" spans="3:18" ht="13.5" customHeight="1" outlineLevel="1">
      <c r="C31" s="59"/>
      <c r="D31" s="43" t="str">
        <f>'[1]СТАРТ+'!I47</f>
        <v>201В</v>
      </c>
      <c r="E31" s="44">
        <f>'[1]СТАРТ+'!J47</f>
        <v>7</v>
      </c>
      <c r="F31" s="53">
        <v>1.8</v>
      </c>
      <c r="G31" s="54">
        <v>4.5</v>
      </c>
      <c r="H31" s="54">
        <v>5.5</v>
      </c>
      <c r="I31" s="54">
        <v>5</v>
      </c>
      <c r="J31" s="54">
        <v>5</v>
      </c>
      <c r="K31" s="54">
        <v>5.5</v>
      </c>
      <c r="L31" s="54">
        <v>5.5</v>
      </c>
      <c r="M31" s="54">
        <v>5.5</v>
      </c>
      <c r="N31" s="55">
        <f>(SUM(G31:M31)-LARGE(G31:M31,1)-LARGE(G31:M31,2)-SMALL(G31:M31,1)-SMALL(G31:M31,2))</f>
        <v>16</v>
      </c>
      <c r="O31" s="56">
        <f>(SUM(G31:M31)-LARGE(G31:M31,1)-LARGE(G31:M31,2)-SMALL(G31:M31,1)-SMALL(G31:M31,2))*F31</f>
        <v>28.8</v>
      </c>
      <c r="P31" s="57">
        <f t="shared" si="2"/>
        <v>308.05</v>
      </c>
      <c r="Q31" s="57"/>
      <c r="R31" s="60"/>
    </row>
    <row r="32" spans="3:18" ht="13.5" customHeight="1" outlineLevel="1">
      <c r="C32" s="59"/>
      <c r="D32" s="43" t="str">
        <f>'[1]СТАРТ+'!L47</f>
        <v>301В</v>
      </c>
      <c r="E32" s="44">
        <f>'[1]СТАРТ+'!M47</f>
        <v>7</v>
      </c>
      <c r="F32" s="53">
        <v>1.9</v>
      </c>
      <c r="G32" s="54">
        <v>6</v>
      </c>
      <c r="H32" s="54">
        <v>6.5</v>
      </c>
      <c r="I32" s="54">
        <v>6.5</v>
      </c>
      <c r="J32" s="54">
        <v>6.5</v>
      </c>
      <c r="K32" s="54">
        <v>6.5</v>
      </c>
      <c r="L32" s="54">
        <v>6.5</v>
      </c>
      <c r="M32" s="54">
        <v>6.5</v>
      </c>
      <c r="N32" s="55">
        <f>(SUM(G32:M32)-LARGE(G32:M32,1)-LARGE(G32:M32,2)-SMALL(G32:M32,1)-SMALL(G32:M32,2))</f>
        <v>19.5</v>
      </c>
      <c r="O32" s="56">
        <f>(SUM(G32:M32)-LARGE(G32:M32,1)-LARGE(G32:M32,2)-SMALL(G32:M32,1)-SMALL(G32:M32,2))*F32</f>
        <v>37.05</v>
      </c>
      <c r="P32" s="57">
        <f t="shared" si="2"/>
        <v>308.05</v>
      </c>
      <c r="Q32" s="57"/>
      <c r="R32" s="60"/>
    </row>
    <row r="33" spans="3:18" ht="13.5" customHeight="1" outlineLevel="1">
      <c r="C33" s="59"/>
      <c r="D33" s="61"/>
      <c r="E33" s="62"/>
      <c r="F33" s="63">
        <v>7.4</v>
      </c>
      <c r="G33" s="54"/>
      <c r="H33" s="54"/>
      <c r="I33" s="54"/>
      <c r="J33" s="54"/>
      <c r="K33" s="54"/>
      <c r="L33" s="54"/>
      <c r="M33" s="54"/>
      <c r="N33" s="55"/>
      <c r="O33" s="64">
        <f>SUM(O29:O32)</f>
        <v>141.95</v>
      </c>
      <c r="P33" s="57">
        <f t="shared" si="2"/>
        <v>308.05</v>
      </c>
      <c r="Q33" s="57"/>
      <c r="R33" s="60"/>
    </row>
    <row r="34" spans="3:18" ht="13.5" customHeight="1" outlineLevel="1">
      <c r="C34" s="59"/>
      <c r="D34" s="43" t="str">
        <f>'[1]СТАРТ+'!C48</f>
        <v>5152В</v>
      </c>
      <c r="E34" s="44">
        <f>'[1]СТАРТ+'!D48</f>
        <v>10</v>
      </c>
      <c r="F34" s="53">
        <v>2.9</v>
      </c>
      <c r="G34" s="54">
        <v>6.5</v>
      </c>
      <c r="H34" s="54">
        <v>7</v>
      </c>
      <c r="I34" s="54">
        <v>7</v>
      </c>
      <c r="J34" s="54">
        <v>7</v>
      </c>
      <c r="K34" s="54">
        <v>7</v>
      </c>
      <c r="L34" s="54">
        <v>6.5</v>
      </c>
      <c r="M34" s="54">
        <v>7</v>
      </c>
      <c r="N34" s="55">
        <f>(SUM(G34:M34)-LARGE(G34:M34,1)-LARGE(G34:M34,2)-SMALL(G34:M34,1)-SMALL(G34:M34,2))</f>
        <v>21</v>
      </c>
      <c r="O34" s="56">
        <f>(SUM(G34:M34)-LARGE(G34:M34,1)-LARGE(G34:M34,2)-SMALL(G34:M34,1)-SMALL(G34:M34,2))*F34</f>
        <v>60.9</v>
      </c>
      <c r="P34" s="57">
        <f t="shared" si="2"/>
        <v>308.05</v>
      </c>
      <c r="Q34" s="57"/>
      <c r="R34" s="60"/>
    </row>
    <row r="35" spans="3:18" ht="13.5" customHeight="1" outlineLevel="1">
      <c r="C35" s="59"/>
      <c r="D35" s="43" t="str">
        <f>'[1]СТАРТ+'!F48</f>
        <v>107В</v>
      </c>
      <c r="E35" s="44">
        <f>'[1]СТАРТ+'!G48</f>
        <v>10</v>
      </c>
      <c r="F35" s="53">
        <v>3</v>
      </c>
      <c r="G35" s="54">
        <v>6</v>
      </c>
      <c r="H35" s="54">
        <v>6</v>
      </c>
      <c r="I35" s="54">
        <v>6</v>
      </c>
      <c r="J35" s="54">
        <v>6.5</v>
      </c>
      <c r="K35" s="54">
        <v>6</v>
      </c>
      <c r="L35" s="54">
        <v>6</v>
      </c>
      <c r="M35" s="54">
        <v>5.5</v>
      </c>
      <c r="N35" s="55">
        <f>(SUM(G35:M35)-LARGE(G35:M35,1)-LARGE(G35:M35,2)-SMALL(G35:M35,1)-SMALL(G35:M35,2))</f>
        <v>18</v>
      </c>
      <c r="O35" s="56">
        <f>(SUM(G35:M35)-LARGE(G35:M35,1)-LARGE(G35:M35,2)-SMALL(G35:M35,1)-SMALL(G35:M35,2))*F35</f>
        <v>54</v>
      </c>
      <c r="P35" s="57">
        <f t="shared" si="2"/>
        <v>308.05</v>
      </c>
      <c r="Q35" s="57"/>
      <c r="R35" s="60"/>
    </row>
    <row r="36" spans="3:18" ht="13.5" customHeight="1" outlineLevel="1">
      <c r="C36" s="65"/>
      <c r="D36" s="43" t="str">
        <f>'[1]СТАРТ+'!I48</f>
        <v>407С</v>
      </c>
      <c r="E36" s="44">
        <f>'[1]СТАРТ+'!J48</f>
        <v>10</v>
      </c>
      <c r="F36" s="53">
        <v>3.2</v>
      </c>
      <c r="G36" s="54">
        <v>5.5</v>
      </c>
      <c r="H36" s="54">
        <v>5</v>
      </c>
      <c r="I36" s="54">
        <v>5.5</v>
      </c>
      <c r="J36" s="54">
        <v>5.5</v>
      </c>
      <c r="K36" s="54">
        <v>5.5</v>
      </c>
      <c r="L36" s="54">
        <v>5</v>
      </c>
      <c r="M36" s="54">
        <v>5</v>
      </c>
      <c r="N36" s="55">
        <f>(SUM(G36:M36)-LARGE(G36:M36,1)-LARGE(G36:M36,2)-SMALL(G36:M36,1)-SMALL(G36:M36,2))</f>
        <v>16</v>
      </c>
      <c r="O36" s="56">
        <f>(SUM(G36:M36)-LARGE(G36:M36,1)-LARGE(G36:M36,2)-SMALL(G36:M36,1)-SMALL(G36:M36,2))*F36</f>
        <v>51.2</v>
      </c>
      <c r="P36" s="57">
        <f t="shared" si="2"/>
        <v>308.05</v>
      </c>
      <c r="Q36" s="57"/>
      <c r="R36" s="60"/>
    </row>
    <row r="37" spans="4:17" ht="12.75" outlineLevel="1">
      <c r="D37" s="61"/>
      <c r="F37" s="67">
        <v>9.1</v>
      </c>
      <c r="O37" s="69">
        <f>SUM(O34:O36)</f>
        <v>166.10000000000002</v>
      </c>
      <c r="P37" s="57">
        <f t="shared" si="2"/>
        <v>308.05</v>
      </c>
      <c r="Q37" s="57"/>
    </row>
    <row r="38" spans="1:18" s="51" customFormat="1" ht="15" customHeight="1">
      <c r="A38" s="43">
        <v>4</v>
      </c>
      <c r="B38" s="44">
        <f>'[1]СТАРТ+'!B76</f>
        <v>8</v>
      </c>
      <c r="C38" s="45" t="str">
        <f>'[1]СТАРТ+'!C76</f>
        <v>ДУБРОВИНА АЛЁНА</v>
      </c>
      <c r="D38" s="46"/>
      <c r="E38" s="46"/>
      <c r="F38" s="47"/>
      <c r="G38" s="45"/>
      <c r="H38" s="45">
        <f>'[1]СТАРТ+'!I76</f>
        <v>1999</v>
      </c>
      <c r="I38" s="45" t="str">
        <f>'[1]СТАРТ+'!J76</f>
        <v>МС</v>
      </c>
      <c r="J38" s="45" t="str">
        <f>'[1]СТАРТ+'!K76</f>
        <v>МО, РУЗА, УОР</v>
      </c>
      <c r="K38" s="48"/>
      <c r="L38" s="45"/>
      <c r="M38" s="45"/>
      <c r="N38" s="45"/>
      <c r="O38" s="43"/>
      <c r="P38" s="49">
        <f>SUM(O43:O46)</f>
        <v>283.2</v>
      </c>
      <c r="Q38" s="49">
        <f>O43</f>
        <v>146.25</v>
      </c>
      <c r="R38" s="50" t="str">
        <f>'[1]СТАРТ+'!O76</f>
        <v>КОСЫРЕВ А.В.,ТОЛМАЧЕВА И.В.</v>
      </c>
    </row>
    <row r="39" spans="1:18" s="51" customFormat="1" ht="13.5" customHeight="1" outlineLevel="1">
      <c r="A39" s="43"/>
      <c r="B39" s="44"/>
      <c r="C39" s="52"/>
      <c r="D39" s="43" t="str">
        <f>'[1]СТАРТ+'!C77</f>
        <v>103В</v>
      </c>
      <c r="E39" s="44">
        <f>'[1]СТАРТ+'!D77</f>
        <v>10</v>
      </c>
      <c r="F39" s="53">
        <v>1.6</v>
      </c>
      <c r="G39" s="54">
        <v>6.5</v>
      </c>
      <c r="H39" s="54">
        <v>6.5</v>
      </c>
      <c r="I39" s="54">
        <v>6.5</v>
      </c>
      <c r="J39" s="54">
        <v>6.5</v>
      </c>
      <c r="K39" s="54">
        <v>6.5</v>
      </c>
      <c r="L39" s="54">
        <v>6.5</v>
      </c>
      <c r="M39" s="54">
        <v>6.5</v>
      </c>
      <c r="N39" s="55">
        <f>(SUM(G39:M39)-LARGE(G39:M39,1)-LARGE(G39:M39,2)-SMALL(G39:M39,1)-SMALL(G39:M39,2))</f>
        <v>19.5</v>
      </c>
      <c r="O39" s="56">
        <f>(SUM(G39:M39)-LARGE(G39:M39,1)-LARGE(G39:M39,2)-SMALL(G39:M39,1)-SMALL(G39:M39,2))*F39</f>
        <v>31.200000000000003</v>
      </c>
      <c r="P39" s="57">
        <f aca="true" t="shared" si="3" ref="P39:P47">P38</f>
        <v>283.2</v>
      </c>
      <c r="Q39" s="57"/>
      <c r="R39" s="50"/>
    </row>
    <row r="40" spans="1:18" s="51" customFormat="1" ht="13.5" customHeight="1" outlineLevel="1">
      <c r="A40" s="43"/>
      <c r="B40" s="44"/>
      <c r="C40" s="52"/>
      <c r="D40" s="43" t="str">
        <f>'[1]СТАРТ+'!F77</f>
        <v>403В</v>
      </c>
      <c r="E40" s="44">
        <f>'[1]СТАРТ+'!G77</f>
        <v>10</v>
      </c>
      <c r="F40" s="53">
        <v>2</v>
      </c>
      <c r="G40" s="54">
        <v>6</v>
      </c>
      <c r="H40" s="54">
        <v>7</v>
      </c>
      <c r="I40" s="54">
        <v>6.5</v>
      </c>
      <c r="J40" s="54">
        <v>6.5</v>
      </c>
      <c r="K40" s="54">
        <v>6.5</v>
      </c>
      <c r="L40" s="54">
        <v>6</v>
      </c>
      <c r="M40" s="54">
        <v>7</v>
      </c>
      <c r="N40" s="55">
        <f>(SUM(G40:M40)-LARGE(G40:M40,1)-LARGE(G40:M40,2)-SMALL(G40:M40,1)-SMALL(G40:M40,2))</f>
        <v>19.5</v>
      </c>
      <c r="O40" s="56">
        <f>(SUM(G40:M40)-LARGE(G40:M40,1)-LARGE(G40:M40,2)-SMALL(G40:M40,1)-SMALL(G40:M40,2))*F40</f>
        <v>39</v>
      </c>
      <c r="P40" s="57">
        <f t="shared" si="3"/>
        <v>283.2</v>
      </c>
      <c r="Q40" s="57"/>
      <c r="R40" s="50"/>
    </row>
    <row r="41" spans="3:18" ht="13.5" customHeight="1" outlineLevel="1">
      <c r="C41" s="59"/>
      <c r="D41" s="43" t="str">
        <f>'[1]СТАРТ+'!I77</f>
        <v>301В</v>
      </c>
      <c r="E41" s="44">
        <f>'[1]СТАРТ+'!J77</f>
        <v>10</v>
      </c>
      <c r="F41" s="53">
        <v>1.9</v>
      </c>
      <c r="G41" s="54">
        <v>6.5</v>
      </c>
      <c r="H41" s="54">
        <v>6.5</v>
      </c>
      <c r="I41" s="54">
        <v>6.5</v>
      </c>
      <c r="J41" s="54">
        <v>6.5</v>
      </c>
      <c r="K41" s="54">
        <v>6.5</v>
      </c>
      <c r="L41" s="54">
        <v>6.5</v>
      </c>
      <c r="M41" s="54">
        <v>6.5</v>
      </c>
      <c r="N41" s="55">
        <f>(SUM(G41:M41)-LARGE(G41:M41,1)-LARGE(G41:M41,2)-SMALL(G41:M41,1)-SMALL(G41:M41,2))</f>
        <v>19.5</v>
      </c>
      <c r="O41" s="56">
        <f>(SUM(G41:M41)-LARGE(G41:M41,1)-LARGE(G41:M41,2)-SMALL(G41:M41,1)-SMALL(G41:M41,2))*F41</f>
        <v>37.05</v>
      </c>
      <c r="P41" s="57">
        <f t="shared" si="3"/>
        <v>283.2</v>
      </c>
      <c r="Q41" s="57"/>
      <c r="R41" s="60"/>
    </row>
    <row r="42" spans="3:18" ht="13.5" customHeight="1" outlineLevel="1">
      <c r="C42" s="59"/>
      <c r="D42" s="43" t="str">
        <f>'[1]СТАРТ+'!L77</f>
        <v>5231Д</v>
      </c>
      <c r="E42" s="44">
        <f>'[1]СТАРТ+'!M77</f>
        <v>10</v>
      </c>
      <c r="F42" s="53">
        <v>2</v>
      </c>
      <c r="G42" s="54">
        <v>6.5</v>
      </c>
      <c r="H42" s="54">
        <v>6.5</v>
      </c>
      <c r="I42" s="54">
        <v>6.5</v>
      </c>
      <c r="J42" s="54">
        <v>7</v>
      </c>
      <c r="K42" s="54">
        <v>6.5</v>
      </c>
      <c r="L42" s="54">
        <v>6.5</v>
      </c>
      <c r="M42" s="54">
        <v>6.5</v>
      </c>
      <c r="N42" s="55">
        <f>(SUM(G42:M42)-LARGE(G42:M42,1)-LARGE(G42:M42,2)-SMALL(G42:M42,1)-SMALL(G42:M42,2))</f>
        <v>19.5</v>
      </c>
      <c r="O42" s="56">
        <f>(SUM(G42:M42)-LARGE(G42:M42,1)-LARGE(G42:M42,2)-SMALL(G42:M42,1)-SMALL(G42:M42,2))*F42</f>
        <v>39</v>
      </c>
      <c r="P42" s="57">
        <f t="shared" si="3"/>
        <v>283.2</v>
      </c>
      <c r="Q42" s="57"/>
      <c r="R42" s="60"/>
    </row>
    <row r="43" spans="3:18" ht="13.5" customHeight="1" outlineLevel="1">
      <c r="C43" s="59"/>
      <c r="D43" s="61"/>
      <c r="E43" s="62"/>
      <c r="F43" s="63">
        <v>7.5</v>
      </c>
      <c r="G43" s="54"/>
      <c r="H43" s="54"/>
      <c r="I43" s="54"/>
      <c r="J43" s="54"/>
      <c r="K43" s="54"/>
      <c r="L43" s="54"/>
      <c r="M43" s="54"/>
      <c r="N43" s="55"/>
      <c r="O43" s="64">
        <f>SUM(O39:O42)</f>
        <v>146.25</v>
      </c>
      <c r="P43" s="57">
        <f t="shared" si="3"/>
        <v>283.2</v>
      </c>
      <c r="Q43" s="57"/>
      <c r="R43" s="60"/>
    </row>
    <row r="44" spans="3:18" ht="13.5" customHeight="1" outlineLevel="1">
      <c r="C44" s="59"/>
      <c r="D44" s="43" t="str">
        <f>'[1]СТАРТ+'!C78</f>
        <v>405С</v>
      </c>
      <c r="E44" s="44">
        <f>'[1]СТАРТ+'!D78</f>
        <v>7</v>
      </c>
      <c r="F44" s="53">
        <v>2.7</v>
      </c>
      <c r="G44" s="54">
        <v>5.5</v>
      </c>
      <c r="H44" s="54">
        <v>5.5</v>
      </c>
      <c r="I44" s="54">
        <v>6</v>
      </c>
      <c r="J44" s="54">
        <v>5.5</v>
      </c>
      <c r="K44" s="54">
        <v>5</v>
      </c>
      <c r="L44" s="54">
        <v>5.5</v>
      </c>
      <c r="M44" s="54">
        <v>5.5</v>
      </c>
      <c r="N44" s="55">
        <f>(SUM(G44:M44)-LARGE(G44:M44,1)-LARGE(G44:M44,2)-SMALL(G44:M44,1)-SMALL(G44:M44,2))</f>
        <v>16.5</v>
      </c>
      <c r="O44" s="56">
        <f>(SUM(G44:M44)-LARGE(G44:M44,1)-LARGE(G44:M44,2)-SMALL(G44:M44,1)-SMALL(G44:M44,2))*F44</f>
        <v>44.550000000000004</v>
      </c>
      <c r="P44" s="57">
        <f t="shared" si="3"/>
        <v>283.2</v>
      </c>
      <c r="Q44" s="57"/>
      <c r="R44" s="60"/>
    </row>
    <row r="45" spans="3:18" ht="13.5" customHeight="1" outlineLevel="1">
      <c r="C45" s="59"/>
      <c r="D45" s="43" t="str">
        <f>'[1]СТАРТ+'!F78</f>
        <v>205С</v>
      </c>
      <c r="E45" s="44">
        <f>'[1]СТАРТ+'!G78</f>
        <v>7</v>
      </c>
      <c r="F45" s="53">
        <v>2.8</v>
      </c>
      <c r="G45" s="54">
        <v>5</v>
      </c>
      <c r="H45" s="54">
        <v>5.5</v>
      </c>
      <c r="I45" s="54">
        <v>5</v>
      </c>
      <c r="J45" s="54">
        <v>5</v>
      </c>
      <c r="K45" s="54">
        <v>5.5</v>
      </c>
      <c r="L45" s="54">
        <v>4.5</v>
      </c>
      <c r="M45" s="54">
        <v>4.5</v>
      </c>
      <c r="N45" s="55">
        <f>(SUM(G45:M45)-LARGE(G45:M45,1)-LARGE(G45:M45,2)-SMALL(G45:M45,1)-SMALL(G45:M45,2))</f>
        <v>15</v>
      </c>
      <c r="O45" s="56">
        <f>(SUM(G45:M45)-LARGE(G45:M45,1)-LARGE(G45:M45,2)-SMALL(G45:M45,1)-SMALL(G45:M45,2))*F45</f>
        <v>42</v>
      </c>
      <c r="P45" s="57">
        <f t="shared" si="3"/>
        <v>283.2</v>
      </c>
      <c r="Q45" s="57"/>
      <c r="R45" s="60"/>
    </row>
    <row r="46" spans="3:18" ht="13.5" customHeight="1" outlineLevel="1">
      <c r="C46" s="65"/>
      <c r="D46" s="43" t="str">
        <f>'[1]СТАРТ+'!I78</f>
        <v>5235Д</v>
      </c>
      <c r="E46" s="44">
        <f>'[1]СТАРТ+'!J78</f>
        <v>10</v>
      </c>
      <c r="F46" s="53">
        <v>2.8</v>
      </c>
      <c r="G46" s="54">
        <v>6</v>
      </c>
      <c r="H46" s="54">
        <v>6</v>
      </c>
      <c r="I46" s="54">
        <v>6.5</v>
      </c>
      <c r="J46" s="54">
        <v>6</v>
      </c>
      <c r="K46" s="54">
        <v>6</v>
      </c>
      <c r="L46" s="54">
        <v>6</v>
      </c>
      <c r="M46" s="54">
        <v>6</v>
      </c>
      <c r="N46" s="55">
        <f>(SUM(G46:M46)-LARGE(G46:M46,1)-LARGE(G46:M46,2)-SMALL(G46:M46,1)-SMALL(G46:M46,2))</f>
        <v>18</v>
      </c>
      <c r="O46" s="56">
        <f>(SUM(G46:M46)-LARGE(G46:M46,1)-LARGE(G46:M46,2)-SMALL(G46:M46,1)-SMALL(G46:M46,2))*F46</f>
        <v>50.4</v>
      </c>
      <c r="P46" s="57">
        <f t="shared" si="3"/>
        <v>283.2</v>
      </c>
      <c r="Q46" s="57"/>
      <c r="R46" s="60"/>
    </row>
    <row r="47" spans="4:17" ht="12.75" outlineLevel="1">
      <c r="D47" s="61"/>
      <c r="F47" s="67">
        <v>8.3</v>
      </c>
      <c r="O47" s="69">
        <f>SUM(O44:O46)</f>
        <v>136.95000000000002</v>
      </c>
      <c r="P47" s="57">
        <f t="shared" si="3"/>
        <v>283.2</v>
      </c>
      <c r="Q47" s="57"/>
    </row>
    <row r="48" spans="1:18" s="51" customFormat="1" ht="15" customHeight="1">
      <c r="A48" s="43">
        <v>5</v>
      </c>
      <c r="B48" s="44">
        <f>'[1]СТАРТ+'!B16</f>
        <v>2</v>
      </c>
      <c r="C48" s="45" t="str">
        <f>'[1]СТАРТ+'!C16</f>
        <v>САЛЯМОВА ЛЕЙЛА</v>
      </c>
      <c r="D48" s="46"/>
      <c r="E48" s="46"/>
      <c r="F48" s="47"/>
      <c r="G48" s="45"/>
      <c r="H48" s="45">
        <f>'[1]СТАРТ+'!I16</f>
        <v>1999</v>
      </c>
      <c r="I48" s="45" t="str">
        <f>'[1]СТАРТ+'!J16</f>
        <v>МС</v>
      </c>
      <c r="J48" s="45" t="str">
        <f>'[1]СТАРТ+'!K16</f>
        <v>САРАТОВ, СДЮСШОР-11</v>
      </c>
      <c r="K48" s="48"/>
      <c r="L48" s="45"/>
      <c r="M48" s="45"/>
      <c r="N48" s="45"/>
      <c r="O48" s="43"/>
      <c r="P48" s="49">
        <f>SUM(O53:O56)</f>
        <v>272.8</v>
      </c>
      <c r="Q48" s="49">
        <f>O53</f>
        <v>140.35000000000002</v>
      </c>
      <c r="R48" s="50" t="str">
        <f>'[1]СТАРТ+'!O16</f>
        <v>ГУТЯКУЛОВ Ю.М.</v>
      </c>
    </row>
    <row r="49" spans="1:18" s="51" customFormat="1" ht="13.5" customHeight="1" outlineLevel="1">
      <c r="A49" s="43"/>
      <c r="B49" s="44"/>
      <c r="C49" s="52"/>
      <c r="D49" s="43" t="str">
        <f>'[1]СТАРТ+'!C17</f>
        <v>103В</v>
      </c>
      <c r="E49" s="44">
        <f>'[1]СТАРТ+'!D17</f>
        <v>10</v>
      </c>
      <c r="F49" s="53">
        <v>1.6</v>
      </c>
      <c r="G49" s="54">
        <v>6.5</v>
      </c>
      <c r="H49" s="54">
        <v>6</v>
      </c>
      <c r="I49" s="54">
        <v>6.5</v>
      </c>
      <c r="J49" s="54">
        <v>6.5</v>
      </c>
      <c r="K49" s="54">
        <v>6</v>
      </c>
      <c r="L49" s="54">
        <v>6.5</v>
      </c>
      <c r="M49" s="54">
        <v>6.5</v>
      </c>
      <c r="N49" s="55">
        <f>(SUM(G49:M49)-LARGE(G49:M49,1)-LARGE(G49:M49,2)-SMALL(G49:M49,1)-SMALL(G49:M49,2))</f>
        <v>19.5</v>
      </c>
      <c r="O49" s="56">
        <f>(SUM(G49:M49)-LARGE(G49:M49,1)-LARGE(G49:M49,2)-SMALL(G49:M49,1)-SMALL(G49:M49,2))*F49</f>
        <v>31.200000000000003</v>
      </c>
      <c r="P49" s="57">
        <f aca="true" t="shared" si="4" ref="P49:P57">P48</f>
        <v>272.8</v>
      </c>
      <c r="Q49" s="57"/>
      <c r="R49" s="50"/>
    </row>
    <row r="50" spans="1:18" s="51" customFormat="1" ht="13.5" customHeight="1" outlineLevel="1">
      <c r="A50" s="43"/>
      <c r="B50" s="44"/>
      <c r="C50" s="52"/>
      <c r="D50" s="43" t="str">
        <f>'[1]СТАРТ+'!F17</f>
        <v>301В</v>
      </c>
      <c r="E50" s="44">
        <f>'[1]СТАРТ+'!G17</f>
        <v>10</v>
      </c>
      <c r="F50" s="53">
        <v>1.9</v>
      </c>
      <c r="G50" s="54">
        <v>7</v>
      </c>
      <c r="H50" s="54">
        <v>7.5</v>
      </c>
      <c r="I50" s="54">
        <v>6.5</v>
      </c>
      <c r="J50" s="54">
        <v>7</v>
      </c>
      <c r="K50" s="54">
        <v>7</v>
      </c>
      <c r="L50" s="54">
        <v>7.5</v>
      </c>
      <c r="M50" s="54">
        <v>7.5</v>
      </c>
      <c r="N50" s="55">
        <f>(SUM(G50:M50)-LARGE(G50:M50,1)-LARGE(G50:M50,2)-SMALL(G50:M50,1)-SMALL(G50:M50,2))</f>
        <v>21.5</v>
      </c>
      <c r="O50" s="56">
        <f>(SUM(G50:M50)-LARGE(G50:M50,1)-LARGE(G50:M50,2)-SMALL(G50:M50,1)-SMALL(G50:M50,2))*F50</f>
        <v>40.85</v>
      </c>
      <c r="P50" s="57">
        <f t="shared" si="4"/>
        <v>272.8</v>
      </c>
      <c r="Q50" s="57"/>
      <c r="R50" s="50"/>
    </row>
    <row r="51" spans="3:18" ht="13.5" customHeight="1" outlineLevel="1">
      <c r="C51" s="59"/>
      <c r="D51" s="43" t="str">
        <f>'[1]СТАРТ+'!I17</f>
        <v>403В</v>
      </c>
      <c r="E51" s="44">
        <f>'[1]СТАРТ+'!J17</f>
        <v>10</v>
      </c>
      <c r="F51" s="53">
        <v>2</v>
      </c>
      <c r="G51" s="54">
        <v>6</v>
      </c>
      <c r="H51" s="54">
        <v>6</v>
      </c>
      <c r="I51" s="54">
        <v>6.5</v>
      </c>
      <c r="J51" s="54">
        <v>6</v>
      </c>
      <c r="K51" s="54">
        <v>6</v>
      </c>
      <c r="L51" s="54">
        <v>6</v>
      </c>
      <c r="M51" s="54">
        <v>6</v>
      </c>
      <c r="N51" s="55">
        <f>(SUM(G51:M51)-LARGE(G51:M51,1)-LARGE(G51:M51,2)-SMALL(G51:M51,1)-SMALL(G51:M51,2))</f>
        <v>18</v>
      </c>
      <c r="O51" s="56">
        <f>(SUM(G51:M51)-LARGE(G51:M51,1)-LARGE(G51:M51,2)-SMALL(G51:M51,1)-SMALL(G51:M51,2))*F51</f>
        <v>36</v>
      </c>
      <c r="P51" s="57">
        <f t="shared" si="4"/>
        <v>272.8</v>
      </c>
      <c r="Q51" s="57"/>
      <c r="R51" s="60"/>
    </row>
    <row r="52" spans="3:18" ht="13.5" customHeight="1" outlineLevel="1">
      <c r="C52" s="59"/>
      <c r="D52" s="43" t="str">
        <f>'[1]СТАРТ+'!L17</f>
        <v>612В</v>
      </c>
      <c r="E52" s="44">
        <f>'[1]СТАРТ+'!M17</f>
        <v>10</v>
      </c>
      <c r="F52" s="53">
        <v>1.9</v>
      </c>
      <c r="G52" s="54">
        <v>5.5</v>
      </c>
      <c r="H52" s="54">
        <v>6</v>
      </c>
      <c r="I52" s="54">
        <v>6.5</v>
      </c>
      <c r="J52" s="54">
        <v>5.5</v>
      </c>
      <c r="K52" s="54">
        <v>6</v>
      </c>
      <c r="L52" s="54">
        <v>5.5</v>
      </c>
      <c r="M52" s="54">
        <v>5.5</v>
      </c>
      <c r="N52" s="55">
        <f>(SUM(G52:M52)-LARGE(G52:M52,1)-LARGE(G52:M52,2)-SMALL(G52:M52,1)-SMALL(G52:M52,2))</f>
        <v>17</v>
      </c>
      <c r="O52" s="56">
        <f>(SUM(G52:M52)-LARGE(G52:M52,1)-LARGE(G52:M52,2)-SMALL(G52:M52,1)-SMALL(G52:M52,2))*F52</f>
        <v>32.3</v>
      </c>
      <c r="P52" s="57">
        <f t="shared" si="4"/>
        <v>272.8</v>
      </c>
      <c r="Q52" s="57"/>
      <c r="R52" s="60"/>
    </row>
    <row r="53" spans="3:18" ht="13.5" customHeight="1" outlineLevel="1">
      <c r="C53" s="59"/>
      <c r="D53" s="61"/>
      <c r="E53" s="62"/>
      <c r="F53" s="63">
        <v>7.4</v>
      </c>
      <c r="G53" s="54"/>
      <c r="H53" s="54"/>
      <c r="I53" s="54"/>
      <c r="J53" s="54"/>
      <c r="K53" s="54"/>
      <c r="L53" s="54"/>
      <c r="M53" s="54"/>
      <c r="N53" s="55"/>
      <c r="O53" s="64">
        <f>SUM(O49:O52)</f>
        <v>140.35000000000002</v>
      </c>
      <c r="P53" s="57">
        <f t="shared" si="4"/>
        <v>272.8</v>
      </c>
      <c r="Q53" s="57"/>
      <c r="R53" s="60"/>
    </row>
    <row r="54" spans="3:18" ht="13.5" customHeight="1" outlineLevel="1">
      <c r="C54" s="59"/>
      <c r="D54" s="43" t="str">
        <f>'[1]СТАРТ+'!C18</f>
        <v>614В</v>
      </c>
      <c r="E54" s="44">
        <f>'[1]СТАРТ+'!D18</f>
        <v>10</v>
      </c>
      <c r="F54" s="53">
        <v>2.4</v>
      </c>
      <c r="G54" s="54">
        <v>7.5</v>
      </c>
      <c r="H54" s="54">
        <v>7</v>
      </c>
      <c r="I54" s="54">
        <v>6</v>
      </c>
      <c r="J54" s="54">
        <v>6.5</v>
      </c>
      <c r="K54" s="54">
        <v>6</v>
      </c>
      <c r="L54" s="54">
        <v>7.5</v>
      </c>
      <c r="M54" s="54">
        <v>7</v>
      </c>
      <c r="N54" s="55">
        <f>(SUM(G54:M54)-LARGE(G54:M54,1)-LARGE(G54:M54,2)-SMALL(G54:M54,1)-SMALL(G54:M54,2))</f>
        <v>20.5</v>
      </c>
      <c r="O54" s="56">
        <f>(SUM(G54:M54)-LARGE(G54:M54,1)-LARGE(G54:M54,2)-SMALL(G54:M54,1)-SMALL(G54:M54,2))*F54</f>
        <v>49.199999999999996</v>
      </c>
      <c r="P54" s="57">
        <f t="shared" si="4"/>
        <v>272.8</v>
      </c>
      <c r="Q54" s="57"/>
      <c r="R54" s="60"/>
    </row>
    <row r="55" spans="3:18" ht="13.5" customHeight="1" outlineLevel="1">
      <c r="C55" s="59"/>
      <c r="D55" s="43" t="str">
        <f>'[1]СТАРТ+'!F18</f>
        <v>405С</v>
      </c>
      <c r="E55" s="44">
        <f>'[1]СТАРТ+'!G18</f>
        <v>7</v>
      </c>
      <c r="F55" s="53">
        <v>2.7</v>
      </c>
      <c r="G55" s="54">
        <v>6</v>
      </c>
      <c r="H55" s="54">
        <v>5.5</v>
      </c>
      <c r="I55" s="54">
        <v>6</v>
      </c>
      <c r="J55" s="54">
        <v>6</v>
      </c>
      <c r="K55" s="54">
        <v>5.5</v>
      </c>
      <c r="L55" s="54">
        <v>6</v>
      </c>
      <c r="M55" s="54">
        <v>5.5</v>
      </c>
      <c r="N55" s="55">
        <f>(SUM(G55:M55)-LARGE(G55:M55,1)-LARGE(G55:M55,2)-SMALL(G55:M55,1)-SMALL(G55:M55,2))</f>
        <v>17.5</v>
      </c>
      <c r="O55" s="56">
        <f>(SUM(G55:M55)-LARGE(G55:M55,1)-LARGE(G55:M55,2)-SMALL(G55:M55,1)-SMALL(G55:M55,2))*F55</f>
        <v>47.25</v>
      </c>
      <c r="P55" s="57">
        <f t="shared" si="4"/>
        <v>272.8</v>
      </c>
      <c r="Q55" s="57"/>
      <c r="R55" s="60"/>
    </row>
    <row r="56" spans="3:18" ht="13.5" customHeight="1" outlineLevel="1">
      <c r="C56" s="65"/>
      <c r="D56" s="43" t="str">
        <f>'[1]СТАРТ+'!I18</f>
        <v>205В</v>
      </c>
      <c r="E56" s="44">
        <f>'[1]СТАРТ+'!J18</f>
        <v>7</v>
      </c>
      <c r="F56" s="53">
        <v>3</v>
      </c>
      <c r="G56" s="54">
        <v>4</v>
      </c>
      <c r="H56" s="54">
        <v>4.5</v>
      </c>
      <c r="I56" s="54">
        <v>4</v>
      </c>
      <c r="J56" s="54">
        <v>4.5</v>
      </c>
      <c r="K56" s="54">
        <v>3.5</v>
      </c>
      <c r="L56" s="54">
        <v>4</v>
      </c>
      <c r="M56" s="54">
        <v>4</v>
      </c>
      <c r="N56" s="55">
        <f>(SUM(G56:M56)-LARGE(G56:M56,1)-LARGE(G56:M56,2)-SMALL(G56:M56,1)-SMALL(G56:M56,2))</f>
        <v>12</v>
      </c>
      <c r="O56" s="56">
        <f>(SUM(G56:M56)-LARGE(G56:M56,1)-LARGE(G56:M56,2)-SMALL(G56:M56,1)-SMALL(G56:M56,2))*F56</f>
        <v>36</v>
      </c>
      <c r="P56" s="57">
        <f t="shared" si="4"/>
        <v>272.8</v>
      </c>
      <c r="Q56" s="57"/>
      <c r="R56" s="60"/>
    </row>
    <row r="57" spans="4:17" ht="12.75" outlineLevel="1">
      <c r="D57" s="61"/>
      <c r="F57" s="67">
        <v>8.1</v>
      </c>
      <c r="O57" s="69">
        <f>SUM(O54:O56)</f>
        <v>132.45</v>
      </c>
      <c r="P57" s="57">
        <f t="shared" si="4"/>
        <v>272.8</v>
      </c>
      <c r="Q57" s="57"/>
    </row>
    <row r="58" spans="1:18" s="51" customFormat="1" ht="15" customHeight="1">
      <c r="A58" s="43">
        <v>6</v>
      </c>
      <c r="B58" s="44">
        <f>'[1]СТАРТ+'!B6</f>
        <v>1</v>
      </c>
      <c r="C58" s="45" t="str">
        <f>'[1]СТАРТ+'!C6</f>
        <v>ШИРИНОВА ВИКТОРИЯ</v>
      </c>
      <c r="D58" s="46"/>
      <c r="E58" s="46"/>
      <c r="F58" s="47"/>
      <c r="G58" s="45"/>
      <c r="H58" s="45">
        <f>'[1]СТАРТ+'!I6</f>
        <v>2000</v>
      </c>
      <c r="I58" s="45" t="str">
        <f>'[1]СТАРТ+'!J6</f>
        <v>МС</v>
      </c>
      <c r="J58" s="45" t="str">
        <f>'[1]СТАРТ+'!K6</f>
        <v>ВОРОНЕЖ, СДЮСШОР ИМ. Д.САУТИНА</v>
      </c>
      <c r="K58" s="48"/>
      <c r="L58" s="45"/>
      <c r="M58" s="45"/>
      <c r="N58" s="45"/>
      <c r="O58" s="43"/>
      <c r="P58" s="49">
        <f>SUM(O63:O66)</f>
        <v>268.75000000000006</v>
      </c>
      <c r="Q58" s="49">
        <f>O63</f>
        <v>133.15</v>
      </c>
      <c r="R58" s="50" t="str">
        <f>'[1]СТАРТ+'!O6</f>
        <v>ДРОЖЖИНЫ Е.Г.,Н.В.САМОГОРОДСКАЯ Т.В. </v>
      </c>
    </row>
    <row r="59" spans="1:18" s="51" customFormat="1" ht="13.5" customHeight="1" outlineLevel="1">
      <c r="A59" s="43"/>
      <c r="B59" s="44"/>
      <c r="C59" s="52"/>
      <c r="D59" s="43" t="str">
        <f>'[1]СТАРТ+'!C7</f>
        <v>403В</v>
      </c>
      <c r="E59" s="44">
        <f>'[1]СТАРТ+'!D7</f>
        <v>10</v>
      </c>
      <c r="F59" s="53">
        <v>2</v>
      </c>
      <c r="G59" s="54">
        <v>6</v>
      </c>
      <c r="H59" s="54">
        <v>6</v>
      </c>
      <c r="I59" s="54">
        <v>6</v>
      </c>
      <c r="J59" s="54">
        <v>6</v>
      </c>
      <c r="K59" s="54">
        <v>6</v>
      </c>
      <c r="L59" s="54">
        <v>6</v>
      </c>
      <c r="M59" s="54">
        <v>6</v>
      </c>
      <c r="N59" s="55">
        <f>(SUM(G59:M59)-LARGE(G59:M59,1)-LARGE(G59:M59,2)-SMALL(G59:M59,1)-SMALL(G59:M59,2))</f>
        <v>18</v>
      </c>
      <c r="O59" s="56">
        <f>(SUM(G59:M59)-LARGE(G59:M59,1)-LARGE(G59:M59,2)-SMALL(G59:M59,1)-SMALL(G59:M59,2))*F59</f>
        <v>36</v>
      </c>
      <c r="P59" s="57">
        <f aca="true" t="shared" si="5" ref="P59:P67">P58</f>
        <v>268.75000000000006</v>
      </c>
      <c r="Q59" s="57"/>
      <c r="R59" s="50"/>
    </row>
    <row r="60" spans="1:18" s="51" customFormat="1" ht="13.5" customHeight="1" outlineLevel="1">
      <c r="A60" s="43"/>
      <c r="B60" s="44"/>
      <c r="C60" s="52"/>
      <c r="D60" s="43" t="str">
        <f>'[1]СТАРТ+'!F7</f>
        <v>103В</v>
      </c>
      <c r="E60" s="44">
        <f>'[1]СТАРТ+'!G7</f>
        <v>10</v>
      </c>
      <c r="F60" s="53">
        <v>1.6</v>
      </c>
      <c r="G60" s="54">
        <v>6.5</v>
      </c>
      <c r="H60" s="54">
        <v>6</v>
      </c>
      <c r="I60" s="54">
        <v>6.5</v>
      </c>
      <c r="J60" s="54">
        <v>6</v>
      </c>
      <c r="K60" s="54">
        <v>6</v>
      </c>
      <c r="L60" s="54">
        <v>6.5</v>
      </c>
      <c r="M60" s="54">
        <v>6.5</v>
      </c>
      <c r="N60" s="55">
        <f>(SUM(G60:M60)-LARGE(G60:M60,1)-LARGE(G60:M60,2)-SMALL(G60:M60,1)-SMALL(G60:M60,2))</f>
        <v>19</v>
      </c>
      <c r="O60" s="56">
        <f>(SUM(G60:M60)-LARGE(G60:M60,1)-LARGE(G60:M60,2)-SMALL(G60:M60,1)-SMALL(G60:M60,2))*F60</f>
        <v>30.400000000000002</v>
      </c>
      <c r="P60" s="57">
        <f t="shared" si="5"/>
        <v>268.75000000000006</v>
      </c>
      <c r="Q60" s="57"/>
      <c r="R60" s="50"/>
    </row>
    <row r="61" spans="3:18" ht="13.5" customHeight="1" outlineLevel="1">
      <c r="C61" s="59"/>
      <c r="D61" s="43" t="str">
        <f>'[1]СТАРТ+'!I7</f>
        <v>301В</v>
      </c>
      <c r="E61" s="44">
        <f>'[1]СТАРТ+'!J7</f>
        <v>10</v>
      </c>
      <c r="F61" s="53">
        <v>1.9</v>
      </c>
      <c r="G61" s="54">
        <v>6</v>
      </c>
      <c r="H61" s="54">
        <v>6.5</v>
      </c>
      <c r="I61" s="54">
        <v>5.5</v>
      </c>
      <c r="J61" s="54">
        <v>6</v>
      </c>
      <c r="K61" s="54">
        <v>6</v>
      </c>
      <c r="L61" s="54">
        <v>6.5</v>
      </c>
      <c r="M61" s="54">
        <v>6</v>
      </c>
      <c r="N61" s="55">
        <f>(SUM(G61:M61)-LARGE(G61:M61,1)-LARGE(G61:M61,2)-SMALL(G61:M61,1)-SMALL(G61:M61,2))</f>
        <v>18</v>
      </c>
      <c r="O61" s="56">
        <f>(SUM(G61:M61)-LARGE(G61:M61,1)-LARGE(G61:M61,2)-SMALL(G61:M61,1)-SMALL(G61:M61,2))*F61</f>
        <v>34.199999999999996</v>
      </c>
      <c r="P61" s="57">
        <f t="shared" si="5"/>
        <v>268.75000000000006</v>
      </c>
      <c r="Q61" s="57"/>
      <c r="R61" s="60"/>
    </row>
    <row r="62" spans="3:18" ht="13.5" customHeight="1" outlineLevel="1">
      <c r="C62" s="59"/>
      <c r="D62" s="43" t="str">
        <f>'[1]СТАРТ+'!L7</f>
        <v>5132Д</v>
      </c>
      <c r="E62" s="44">
        <f>'[1]СТАРТ+'!M7</f>
        <v>10</v>
      </c>
      <c r="F62" s="53">
        <v>2.1</v>
      </c>
      <c r="G62" s="54">
        <v>5.5</v>
      </c>
      <c r="H62" s="54">
        <v>5</v>
      </c>
      <c r="I62" s="54">
        <v>5.5</v>
      </c>
      <c r="J62" s="54">
        <v>4.5</v>
      </c>
      <c r="K62" s="54">
        <v>5</v>
      </c>
      <c r="L62" s="54">
        <v>5.5</v>
      </c>
      <c r="M62" s="54">
        <v>4.5</v>
      </c>
      <c r="N62" s="55">
        <f>(SUM(G62:M62)-LARGE(G62:M62,1)-LARGE(G62:M62,2)-SMALL(G62:M62,1)-SMALL(G62:M62,2))</f>
        <v>15.5</v>
      </c>
      <c r="O62" s="56">
        <f>(SUM(G62:M62)-LARGE(G62:M62,1)-LARGE(G62:M62,2)-SMALL(G62:M62,1)-SMALL(G62:M62,2))*F62</f>
        <v>32.550000000000004</v>
      </c>
      <c r="P62" s="57">
        <f t="shared" si="5"/>
        <v>268.75000000000006</v>
      </c>
      <c r="Q62" s="57"/>
      <c r="R62" s="60"/>
    </row>
    <row r="63" spans="3:18" ht="13.5" customHeight="1" outlineLevel="1">
      <c r="C63" s="59"/>
      <c r="D63" s="61"/>
      <c r="E63" s="62"/>
      <c r="F63" s="63">
        <v>7.6</v>
      </c>
      <c r="G63" s="54"/>
      <c r="H63" s="54"/>
      <c r="I63" s="54"/>
      <c r="J63" s="54"/>
      <c r="K63" s="54"/>
      <c r="L63" s="54"/>
      <c r="M63" s="54"/>
      <c r="N63" s="55"/>
      <c r="O63" s="64">
        <f>SUM(O59:O62)</f>
        <v>133.15</v>
      </c>
      <c r="P63" s="57">
        <f t="shared" si="5"/>
        <v>268.75000000000006</v>
      </c>
      <c r="Q63" s="57"/>
      <c r="R63" s="60"/>
    </row>
    <row r="64" spans="3:18" ht="13.5" customHeight="1" outlineLevel="1">
      <c r="C64" s="59"/>
      <c r="D64" s="43" t="str">
        <f>'[1]СТАРТ+'!C8</f>
        <v>405С</v>
      </c>
      <c r="E64" s="44">
        <f>'[1]СТАРТ+'!D8</f>
        <v>7</v>
      </c>
      <c r="F64" s="53">
        <v>2.7</v>
      </c>
      <c r="G64" s="54">
        <v>6.5</v>
      </c>
      <c r="H64" s="54">
        <v>6</v>
      </c>
      <c r="I64" s="54">
        <v>7</v>
      </c>
      <c r="J64" s="54">
        <v>6</v>
      </c>
      <c r="K64" s="54">
        <v>7</v>
      </c>
      <c r="L64" s="54">
        <v>6.5</v>
      </c>
      <c r="M64" s="54">
        <v>6</v>
      </c>
      <c r="N64" s="55">
        <f>(SUM(G64:M64)-LARGE(G64:M64,1)-LARGE(G64:M64,2)-SMALL(G64:M64,1)-SMALL(G64:M64,2))</f>
        <v>19</v>
      </c>
      <c r="O64" s="56">
        <f>(SUM(G64:M64)-LARGE(G64:M64,1)-LARGE(G64:M64,2)-SMALL(G64:M64,1)-SMALL(G64:M64,2))*F64</f>
        <v>51.300000000000004</v>
      </c>
      <c r="P64" s="57">
        <f t="shared" si="5"/>
        <v>268.75000000000006</v>
      </c>
      <c r="Q64" s="57"/>
      <c r="R64" s="60"/>
    </row>
    <row r="65" spans="3:18" ht="13.5" customHeight="1" outlineLevel="1">
      <c r="C65" s="59"/>
      <c r="D65" s="43" t="str">
        <f>'[1]СТАРТ+'!F8</f>
        <v>107С</v>
      </c>
      <c r="E65" s="44">
        <f>'[1]СТАРТ+'!G8</f>
        <v>10</v>
      </c>
      <c r="F65" s="53">
        <v>2.7</v>
      </c>
      <c r="G65" s="54">
        <v>4.5</v>
      </c>
      <c r="H65" s="54">
        <v>4.5</v>
      </c>
      <c r="I65" s="54">
        <v>4.5</v>
      </c>
      <c r="J65" s="54">
        <v>5</v>
      </c>
      <c r="K65" s="54">
        <v>4.5</v>
      </c>
      <c r="L65" s="54">
        <v>4</v>
      </c>
      <c r="M65" s="54">
        <v>4.5</v>
      </c>
      <c r="N65" s="55">
        <f>(SUM(G65:M65)-LARGE(G65:M65,1)-LARGE(G65:M65,2)-SMALL(G65:M65,1)-SMALL(G65:M65,2))</f>
        <v>13.5</v>
      </c>
      <c r="O65" s="56">
        <f>(SUM(G65:M65)-LARGE(G65:M65,1)-LARGE(G65:M65,2)-SMALL(G65:M65,1)-SMALL(G65:M65,2))*F65</f>
        <v>36.45</v>
      </c>
      <c r="P65" s="57">
        <f t="shared" si="5"/>
        <v>268.75000000000006</v>
      </c>
      <c r="Q65" s="57"/>
      <c r="R65" s="60"/>
    </row>
    <row r="66" spans="3:18" ht="13.5" customHeight="1" outlineLevel="1">
      <c r="C66" s="65"/>
      <c r="D66" s="43" t="str">
        <f>'[1]СТАРТ+'!I8</f>
        <v>205В</v>
      </c>
      <c r="E66" s="44">
        <f>'[1]СТАРТ+'!J8</f>
        <v>10</v>
      </c>
      <c r="F66" s="53">
        <v>2.9</v>
      </c>
      <c r="G66" s="54">
        <v>5.5</v>
      </c>
      <c r="H66" s="54">
        <v>5.5</v>
      </c>
      <c r="I66" s="54">
        <v>5.5</v>
      </c>
      <c r="J66" s="54">
        <v>5.5</v>
      </c>
      <c r="K66" s="54">
        <v>5.5</v>
      </c>
      <c r="L66" s="54">
        <v>5.5</v>
      </c>
      <c r="M66" s="54">
        <v>5.5</v>
      </c>
      <c r="N66" s="55">
        <f>(SUM(G66:M66)-LARGE(G66:M66,1)-LARGE(G66:M66,2)-SMALL(G66:M66,1)-SMALL(G66:M66,2))</f>
        <v>16.5</v>
      </c>
      <c r="O66" s="56">
        <f>(SUM(G66:M66)-LARGE(G66:M66,1)-LARGE(G66:M66,2)-SMALL(G66:M66,1)-SMALL(G66:M66,2))*F66</f>
        <v>47.85</v>
      </c>
      <c r="P66" s="57">
        <f t="shared" si="5"/>
        <v>268.75000000000006</v>
      </c>
      <c r="Q66" s="57"/>
      <c r="R66" s="60"/>
    </row>
    <row r="67" spans="4:17" ht="12.75" outlineLevel="1">
      <c r="D67" s="61"/>
      <c r="F67" s="67">
        <v>8.3</v>
      </c>
      <c r="O67" s="69">
        <f>SUM(O64:O66)</f>
        <v>135.6</v>
      </c>
      <c r="P67" s="57">
        <f t="shared" si="5"/>
        <v>268.75000000000006</v>
      </c>
      <c r="Q67" s="57"/>
    </row>
    <row r="68" spans="1:18" s="51" customFormat="1" ht="15" customHeight="1">
      <c r="A68" s="43">
        <v>7</v>
      </c>
      <c r="B68" s="44">
        <f>'[1]СТАРТ+'!B36</f>
        <v>4</v>
      </c>
      <c r="C68" s="45" t="str">
        <f>'[1]СТАРТ+'!C36</f>
        <v>КРАВЦОВА ВАЛЕРИЯ</v>
      </c>
      <c r="D68" s="46"/>
      <c r="E68" s="46"/>
      <c r="F68" s="47"/>
      <c r="G68" s="45"/>
      <c r="H68" s="45">
        <f>'[1]СТАРТ+'!I36</f>
        <v>2000</v>
      </c>
      <c r="I68" s="45" t="str">
        <f>'[1]СТАРТ+'!J36</f>
        <v>МС</v>
      </c>
      <c r="J68" s="45" t="str">
        <f>'[1]СТАРТ+'!K36</f>
        <v>ВОЛГОГРАД, СДЮШОР-8</v>
      </c>
      <c r="K68" s="48"/>
      <c r="L68" s="45"/>
      <c r="M68" s="45"/>
      <c r="N68" s="45"/>
      <c r="O68" s="43"/>
      <c r="P68" s="49">
        <f>SUM(O73:O76)</f>
        <v>264.95</v>
      </c>
      <c r="Q68" s="49">
        <f>O73</f>
        <v>142.1</v>
      </c>
      <c r="R68" s="50" t="str">
        <f>'[1]СТАРТ+'!O36</f>
        <v>ВЛАСЕНКОВ В.Н.</v>
      </c>
    </row>
    <row r="69" spans="1:18" s="51" customFormat="1" ht="13.5" customHeight="1" outlineLevel="1">
      <c r="A69" s="43"/>
      <c r="B69" s="44"/>
      <c r="C69" s="52"/>
      <c r="D69" s="43" t="str">
        <f>'[1]СТАРТ+'!C37</f>
        <v>103В</v>
      </c>
      <c r="E69" s="44">
        <f>'[1]СТАРТ+'!D37</f>
        <v>10</v>
      </c>
      <c r="F69" s="53">
        <v>1.6</v>
      </c>
      <c r="G69" s="54">
        <v>7</v>
      </c>
      <c r="H69" s="54">
        <v>7.5</v>
      </c>
      <c r="I69" s="54">
        <v>7</v>
      </c>
      <c r="J69" s="54">
        <v>7</v>
      </c>
      <c r="K69" s="54">
        <v>7</v>
      </c>
      <c r="L69" s="54">
        <v>7</v>
      </c>
      <c r="M69" s="54">
        <v>7</v>
      </c>
      <c r="N69" s="55">
        <f>(SUM(G69:M69)-LARGE(G69:M69,1)-LARGE(G69:M69,2)-SMALL(G69:M69,1)-SMALL(G69:M69,2))</f>
        <v>21</v>
      </c>
      <c r="O69" s="56">
        <f>(SUM(G69:M69)-LARGE(G69:M69,1)-LARGE(G69:M69,2)-SMALL(G69:M69,1)-SMALL(G69:M69,2))*F69</f>
        <v>33.6</v>
      </c>
      <c r="P69" s="57">
        <f aca="true" t="shared" si="6" ref="P69:P77">P68</f>
        <v>264.95</v>
      </c>
      <c r="Q69" s="57"/>
      <c r="R69" s="50"/>
    </row>
    <row r="70" spans="1:18" s="51" customFormat="1" ht="13.5" customHeight="1" outlineLevel="1">
      <c r="A70" s="43"/>
      <c r="B70" s="44"/>
      <c r="C70" s="52"/>
      <c r="D70" s="43" t="str">
        <f>'[1]СТАРТ+'!F37</f>
        <v>403В</v>
      </c>
      <c r="E70" s="44">
        <f>'[1]СТАРТ+'!G37</f>
        <v>10</v>
      </c>
      <c r="F70" s="53">
        <v>2</v>
      </c>
      <c r="G70" s="54">
        <v>7.5</v>
      </c>
      <c r="H70" s="54">
        <v>7</v>
      </c>
      <c r="I70" s="54">
        <v>7</v>
      </c>
      <c r="J70" s="54">
        <v>7</v>
      </c>
      <c r="K70" s="54">
        <v>7</v>
      </c>
      <c r="L70" s="54">
        <v>7</v>
      </c>
      <c r="M70" s="54">
        <v>7</v>
      </c>
      <c r="N70" s="55">
        <f>(SUM(G70:M70)-LARGE(G70:M70,1)-LARGE(G70:M70,2)-SMALL(G70:M70,1)-SMALL(G70:M70,2))</f>
        <v>21</v>
      </c>
      <c r="O70" s="56">
        <f>(SUM(G70:M70)-LARGE(G70:M70,1)-LARGE(G70:M70,2)-SMALL(G70:M70,1)-SMALL(G70:M70,2))*F70</f>
        <v>42</v>
      </c>
      <c r="P70" s="57">
        <f t="shared" si="6"/>
        <v>264.95</v>
      </c>
      <c r="Q70" s="57"/>
      <c r="R70" s="50"/>
    </row>
    <row r="71" spans="3:18" ht="13.5" customHeight="1" outlineLevel="1">
      <c r="C71" s="59"/>
      <c r="D71" s="43" t="str">
        <f>'[1]СТАРТ+'!I37</f>
        <v>612В</v>
      </c>
      <c r="E71" s="44">
        <f>'[1]СТАРТ+'!J37</f>
        <v>10</v>
      </c>
      <c r="F71" s="53">
        <v>1.9</v>
      </c>
      <c r="G71" s="54">
        <v>5.5</v>
      </c>
      <c r="H71" s="54">
        <v>5</v>
      </c>
      <c r="I71" s="54">
        <v>5</v>
      </c>
      <c r="J71" s="54">
        <v>4.5</v>
      </c>
      <c r="K71" s="54">
        <v>4.5</v>
      </c>
      <c r="L71" s="54">
        <v>5</v>
      </c>
      <c r="M71" s="54">
        <v>5</v>
      </c>
      <c r="N71" s="55">
        <f>(SUM(G71:M71)-LARGE(G71:M71,1)-LARGE(G71:M71,2)-SMALL(G71:M71,1)-SMALL(G71:M71,2))</f>
        <v>15</v>
      </c>
      <c r="O71" s="56">
        <f>(SUM(G71:M71)-LARGE(G71:M71,1)-LARGE(G71:M71,2)-SMALL(G71:M71,1)-SMALL(G71:M71,2))*F71</f>
        <v>28.5</v>
      </c>
      <c r="P71" s="57">
        <f t="shared" si="6"/>
        <v>264.95</v>
      </c>
      <c r="Q71" s="57"/>
      <c r="R71" s="60"/>
    </row>
    <row r="72" spans="3:18" ht="13.5" customHeight="1" outlineLevel="1">
      <c r="C72" s="59"/>
      <c r="D72" s="43" t="str">
        <f>'[1]СТАРТ+'!L37</f>
        <v>301В</v>
      </c>
      <c r="E72" s="44">
        <f>'[1]СТАРТ+'!M37</f>
        <v>7</v>
      </c>
      <c r="F72" s="53">
        <v>1.9</v>
      </c>
      <c r="G72" s="54">
        <v>7</v>
      </c>
      <c r="H72" s="54">
        <v>6</v>
      </c>
      <c r="I72" s="54">
        <v>7</v>
      </c>
      <c r="J72" s="54">
        <v>6.5</v>
      </c>
      <c r="K72" s="54">
        <v>6.5</v>
      </c>
      <c r="L72" s="54">
        <v>7</v>
      </c>
      <c r="M72" s="54">
        <v>6.5</v>
      </c>
      <c r="N72" s="55">
        <f>(SUM(G72:M72)-LARGE(G72:M72,1)-LARGE(G72:M72,2)-SMALL(G72:M72,1)-SMALL(G72:M72,2))</f>
        <v>20</v>
      </c>
      <c r="O72" s="56">
        <f>(SUM(G72:M72)-LARGE(G72:M72,1)-LARGE(G72:M72,2)-SMALL(G72:M72,1)-SMALL(G72:M72,2))*F72</f>
        <v>38</v>
      </c>
      <c r="P72" s="57">
        <f t="shared" si="6"/>
        <v>264.95</v>
      </c>
      <c r="Q72" s="57"/>
      <c r="R72" s="60"/>
    </row>
    <row r="73" spans="3:18" ht="13.5" customHeight="1" outlineLevel="1">
      <c r="C73" s="59"/>
      <c r="D73" s="61"/>
      <c r="E73" s="62"/>
      <c r="F73" s="63">
        <v>7.4</v>
      </c>
      <c r="G73" s="54"/>
      <c r="H73" s="54"/>
      <c r="I73" s="54"/>
      <c r="J73" s="54"/>
      <c r="K73" s="54"/>
      <c r="L73" s="54"/>
      <c r="M73" s="54"/>
      <c r="N73" s="55"/>
      <c r="O73" s="64">
        <f>SUM(O69:O72)</f>
        <v>142.1</v>
      </c>
      <c r="P73" s="57">
        <f t="shared" si="6"/>
        <v>264.95</v>
      </c>
      <c r="Q73" s="57"/>
      <c r="R73" s="60"/>
    </row>
    <row r="74" spans="3:18" ht="13.5" customHeight="1" outlineLevel="1">
      <c r="C74" s="59"/>
      <c r="D74" s="43" t="str">
        <f>'[1]СТАРТ+'!C38</f>
        <v>405С</v>
      </c>
      <c r="E74" s="44">
        <f>'[1]СТАРТ+'!D38</f>
        <v>7</v>
      </c>
      <c r="F74" s="53">
        <v>2.7</v>
      </c>
      <c r="G74" s="54">
        <v>4.5</v>
      </c>
      <c r="H74" s="54">
        <v>4.5</v>
      </c>
      <c r="I74" s="54">
        <v>5</v>
      </c>
      <c r="J74" s="54">
        <v>4.5</v>
      </c>
      <c r="K74" s="54">
        <v>4.5</v>
      </c>
      <c r="L74" s="54">
        <v>5</v>
      </c>
      <c r="M74" s="54">
        <v>4.5</v>
      </c>
      <c r="N74" s="55">
        <f>(SUM(G74:M74)-LARGE(G74:M74,1)-LARGE(G74:M74,2)-SMALL(G74:M74,1)-SMALL(G74:M74,2))</f>
        <v>13.5</v>
      </c>
      <c r="O74" s="56">
        <f>(SUM(G74:M74)-LARGE(G74:M74,1)-LARGE(G74:M74,2)-SMALL(G74:M74,1)-SMALL(G74:M74,2))*F74</f>
        <v>36.45</v>
      </c>
      <c r="P74" s="57">
        <f t="shared" si="6"/>
        <v>264.95</v>
      </c>
      <c r="Q74" s="57"/>
      <c r="R74" s="60"/>
    </row>
    <row r="75" spans="3:18" ht="13.5" customHeight="1" outlineLevel="1">
      <c r="C75" s="59"/>
      <c r="D75" s="43" t="str">
        <f>'[1]СТАРТ+'!F38</f>
        <v>105В</v>
      </c>
      <c r="E75" s="44">
        <f>'[1]СТАРТ+'!G38</f>
        <v>7</v>
      </c>
      <c r="F75" s="53">
        <v>2.4</v>
      </c>
      <c r="G75" s="54">
        <v>6.5</v>
      </c>
      <c r="H75" s="54">
        <v>6</v>
      </c>
      <c r="I75" s="54">
        <v>6.5</v>
      </c>
      <c r="J75" s="54">
        <v>6</v>
      </c>
      <c r="K75" s="54">
        <v>6</v>
      </c>
      <c r="L75" s="54">
        <v>6</v>
      </c>
      <c r="M75" s="54">
        <v>6</v>
      </c>
      <c r="N75" s="55">
        <f>(SUM(G75:M75)-LARGE(G75:M75,1)-LARGE(G75:M75,2)-SMALL(G75:M75,1)-SMALL(G75:M75,2))</f>
        <v>18</v>
      </c>
      <c r="O75" s="56">
        <f>(SUM(G75:M75)-LARGE(G75:M75,1)-LARGE(G75:M75,2)-SMALL(G75:M75,1)-SMALL(G75:M75,2))*F75</f>
        <v>43.199999999999996</v>
      </c>
      <c r="P75" s="57">
        <f t="shared" si="6"/>
        <v>264.95</v>
      </c>
      <c r="Q75" s="57"/>
      <c r="R75" s="60"/>
    </row>
    <row r="76" spans="3:18" ht="13.5" customHeight="1" outlineLevel="1">
      <c r="C76" s="65"/>
      <c r="D76" s="43" t="str">
        <f>'[1]СТАРТ+'!I38</f>
        <v>5233Д</v>
      </c>
      <c r="E76" s="44">
        <f>'[1]СТАРТ+'!J38</f>
        <v>7</v>
      </c>
      <c r="F76" s="53">
        <v>2.4</v>
      </c>
      <c r="G76" s="54">
        <v>6.5</v>
      </c>
      <c r="H76" s="54">
        <v>6</v>
      </c>
      <c r="I76" s="54">
        <v>5.5</v>
      </c>
      <c r="J76" s="54">
        <v>6</v>
      </c>
      <c r="K76" s="54">
        <v>6</v>
      </c>
      <c r="L76" s="54">
        <v>6.5</v>
      </c>
      <c r="M76" s="54">
        <v>6</v>
      </c>
      <c r="N76" s="55">
        <f>(SUM(G76:M76)-LARGE(G76:M76,1)-LARGE(G76:M76,2)-SMALL(G76:M76,1)-SMALL(G76:M76,2))</f>
        <v>18</v>
      </c>
      <c r="O76" s="56">
        <f>(SUM(G76:M76)-LARGE(G76:M76,1)-LARGE(G76:M76,2)-SMALL(G76:M76,1)-SMALL(G76:M76,2))*F76</f>
        <v>43.199999999999996</v>
      </c>
      <c r="P76" s="57">
        <f t="shared" si="6"/>
        <v>264.95</v>
      </c>
      <c r="Q76" s="57"/>
      <c r="R76" s="60"/>
    </row>
    <row r="77" spans="4:17" ht="12.75" outlineLevel="1">
      <c r="D77" s="61"/>
      <c r="F77" s="67">
        <v>7.5</v>
      </c>
      <c r="O77" s="69">
        <f>SUM(O74:O76)</f>
        <v>122.85</v>
      </c>
      <c r="P77" s="57">
        <f t="shared" si="6"/>
        <v>264.95</v>
      </c>
      <c r="Q77" s="57"/>
    </row>
    <row r="78" spans="1:18" s="51" customFormat="1" ht="15" customHeight="1">
      <c r="A78" s="43">
        <v>8</v>
      </c>
      <c r="B78" s="44">
        <f>'[1]СТАРТ+'!B26</f>
        <v>3</v>
      </c>
      <c r="C78" s="45" t="str">
        <f>'[1]СТАРТ+'!C26</f>
        <v>БОНДАРЬ ЕЛИЗАВЕТА</v>
      </c>
      <c r="D78" s="46"/>
      <c r="E78" s="46"/>
      <c r="F78" s="47"/>
      <c r="G78" s="45"/>
      <c r="H78" s="45">
        <f>'[1]СТАРТ+'!I26</f>
        <v>1999</v>
      </c>
      <c r="I78" s="45" t="str">
        <f>'[1]СТАРТ+'!J26</f>
        <v>КМС</v>
      </c>
      <c r="J78" s="45" t="str">
        <f>'[1]СТАРТ+'!K26</f>
        <v>ЧЕЛЯБИНСК МБУДОД СДЮСШОР-7</v>
      </c>
      <c r="K78" s="48"/>
      <c r="L78" s="45"/>
      <c r="M78" s="45"/>
      <c r="N78" s="45"/>
      <c r="O78" s="43"/>
      <c r="P78" s="49">
        <f>SUM(O83:O86)</f>
        <v>243.3</v>
      </c>
      <c r="Q78" s="49">
        <f>O83</f>
        <v>127.2</v>
      </c>
      <c r="R78" s="50" t="str">
        <f>'[1]СТАРТ+'!O26</f>
        <v>ЯНКОВИЦКИЙ А.В.</v>
      </c>
    </row>
    <row r="79" spans="1:18" s="51" customFormat="1" ht="13.5" customHeight="1" outlineLevel="1">
      <c r="A79" s="43"/>
      <c r="B79" s="44"/>
      <c r="C79" s="52"/>
      <c r="D79" s="43" t="str">
        <f>'[1]СТАРТ+'!C27</f>
        <v>103В</v>
      </c>
      <c r="E79" s="44">
        <f>'[1]СТАРТ+'!D27</f>
        <v>5</v>
      </c>
      <c r="F79" s="53">
        <v>1.7</v>
      </c>
      <c r="G79" s="54">
        <v>5</v>
      </c>
      <c r="H79" s="54">
        <v>5.5</v>
      </c>
      <c r="I79" s="54">
        <v>5.5</v>
      </c>
      <c r="J79" s="54">
        <v>5</v>
      </c>
      <c r="K79" s="54">
        <v>5</v>
      </c>
      <c r="L79" s="54">
        <v>5</v>
      </c>
      <c r="M79" s="54">
        <v>5</v>
      </c>
      <c r="N79" s="55">
        <f>(SUM(G79:M79)-LARGE(G79:M79,1)-LARGE(G79:M79,2)-SMALL(G79:M79,1)-SMALL(G79:M79,2))</f>
        <v>15</v>
      </c>
      <c r="O79" s="56">
        <f>(SUM(G79:M79)-LARGE(G79:M79,1)-LARGE(G79:M79,2)-SMALL(G79:M79,1)-SMALL(G79:M79,2))*F79</f>
        <v>25.5</v>
      </c>
      <c r="P79" s="57">
        <f aca="true" t="shared" si="7" ref="P79:P87">P78</f>
        <v>243.3</v>
      </c>
      <c r="Q79" s="57"/>
      <c r="R79" s="50"/>
    </row>
    <row r="80" spans="1:18" s="51" customFormat="1" ht="13.5" customHeight="1" outlineLevel="1">
      <c r="A80" s="43"/>
      <c r="B80" s="44"/>
      <c r="C80" s="52"/>
      <c r="D80" s="43" t="str">
        <f>'[1]СТАРТ+'!F27</f>
        <v>201В</v>
      </c>
      <c r="E80" s="44">
        <f>'[1]СТАРТ+'!G27</f>
        <v>7</v>
      </c>
      <c r="F80" s="53">
        <v>1.8</v>
      </c>
      <c r="G80" s="54">
        <v>6.5</v>
      </c>
      <c r="H80" s="54">
        <v>6.5</v>
      </c>
      <c r="I80" s="54">
        <v>6.5</v>
      </c>
      <c r="J80" s="54">
        <v>7</v>
      </c>
      <c r="K80" s="54">
        <v>6.5</v>
      </c>
      <c r="L80" s="54">
        <v>6.5</v>
      </c>
      <c r="M80" s="54">
        <v>6</v>
      </c>
      <c r="N80" s="55">
        <f>(SUM(G80:M80)-LARGE(G80:M80,1)-LARGE(G80:M80,2)-SMALL(G80:M80,1)-SMALL(G80:M80,2))</f>
        <v>19.5</v>
      </c>
      <c r="O80" s="56">
        <f>(SUM(G80:M80)-LARGE(G80:M80,1)-LARGE(G80:M80,2)-SMALL(G80:M80,1)-SMALL(G80:M80,2))*F80</f>
        <v>35.1</v>
      </c>
      <c r="P80" s="57">
        <f t="shared" si="7"/>
        <v>243.3</v>
      </c>
      <c r="Q80" s="57"/>
      <c r="R80" s="50"/>
    </row>
    <row r="81" spans="3:18" ht="13.5" customHeight="1" outlineLevel="1">
      <c r="C81" s="59"/>
      <c r="D81" s="43" t="str">
        <f>'[1]СТАРТ+'!I27</f>
        <v>301В</v>
      </c>
      <c r="E81" s="44">
        <f>'[1]СТАРТ+'!J27</f>
        <v>7</v>
      </c>
      <c r="F81" s="53">
        <v>1.9</v>
      </c>
      <c r="G81" s="54">
        <v>4.5</v>
      </c>
      <c r="H81" s="54">
        <v>4.5</v>
      </c>
      <c r="I81" s="54">
        <v>4.5</v>
      </c>
      <c r="J81" s="54">
        <v>4.5</v>
      </c>
      <c r="K81" s="54">
        <v>4.5</v>
      </c>
      <c r="L81" s="54">
        <v>4.5</v>
      </c>
      <c r="M81" s="54">
        <v>4</v>
      </c>
      <c r="N81" s="55">
        <f>(SUM(G81:M81)-LARGE(G81:M81,1)-LARGE(G81:M81,2)-SMALL(G81:M81,1)-SMALL(G81:M81,2))</f>
        <v>13.5</v>
      </c>
      <c r="O81" s="56">
        <f>(SUM(G81:M81)-LARGE(G81:M81,1)-LARGE(G81:M81,2)-SMALL(G81:M81,1)-SMALL(G81:M81,2))*F81</f>
        <v>25.65</v>
      </c>
      <c r="P81" s="57">
        <f t="shared" si="7"/>
        <v>243.3</v>
      </c>
      <c r="Q81" s="57"/>
      <c r="R81" s="60"/>
    </row>
    <row r="82" spans="3:18" ht="13.5" customHeight="1" outlineLevel="1">
      <c r="C82" s="59"/>
      <c r="D82" s="43" t="str">
        <f>'[1]СТАРТ+'!L27</f>
        <v>5231Д</v>
      </c>
      <c r="E82" s="44">
        <f>'[1]СТАРТ+'!M27</f>
        <v>5</v>
      </c>
      <c r="F82" s="53">
        <v>2.1</v>
      </c>
      <c r="G82" s="54">
        <v>6.5</v>
      </c>
      <c r="H82" s="54">
        <v>6.5</v>
      </c>
      <c r="I82" s="54">
        <v>6.5</v>
      </c>
      <c r="J82" s="54">
        <v>6.5</v>
      </c>
      <c r="K82" s="54">
        <v>6</v>
      </c>
      <c r="L82" s="54">
        <v>6.5</v>
      </c>
      <c r="M82" s="54">
        <v>6</v>
      </c>
      <c r="N82" s="55">
        <f>(SUM(G82:M82)-LARGE(G82:M82,1)-LARGE(G82:M82,2)-SMALL(G82:M82,1)-SMALL(G82:M82,2))</f>
        <v>19.5</v>
      </c>
      <c r="O82" s="56">
        <f>(SUM(G82:M82)-LARGE(G82:M82,1)-LARGE(G82:M82,2)-SMALL(G82:M82,1)-SMALL(G82:M82,2))*F82</f>
        <v>40.95</v>
      </c>
      <c r="P82" s="57">
        <f t="shared" si="7"/>
        <v>243.3</v>
      </c>
      <c r="Q82" s="57"/>
      <c r="R82" s="60"/>
    </row>
    <row r="83" spans="3:18" ht="13.5" customHeight="1" outlineLevel="1">
      <c r="C83" s="59"/>
      <c r="D83" s="61"/>
      <c r="E83" s="62"/>
      <c r="F83" s="63">
        <v>7.5</v>
      </c>
      <c r="G83" s="54"/>
      <c r="H83" s="54"/>
      <c r="I83" s="54"/>
      <c r="J83" s="54"/>
      <c r="K83" s="54"/>
      <c r="L83" s="54"/>
      <c r="M83" s="54"/>
      <c r="N83" s="55"/>
      <c r="O83" s="64">
        <f>SUM(O79:O82)</f>
        <v>127.2</v>
      </c>
      <c r="P83" s="57">
        <f t="shared" si="7"/>
        <v>243.3</v>
      </c>
      <c r="Q83" s="57"/>
      <c r="R83" s="60"/>
    </row>
    <row r="84" spans="3:18" ht="13.5" customHeight="1" outlineLevel="1">
      <c r="C84" s="59"/>
      <c r="D84" s="43" t="str">
        <f>'[1]СТАРТ+'!C28</f>
        <v>105В</v>
      </c>
      <c r="E84" s="44">
        <f>'[1]СТАРТ+'!D28</f>
        <v>7</v>
      </c>
      <c r="F84" s="53">
        <v>2.4</v>
      </c>
      <c r="G84" s="54">
        <v>3.5</v>
      </c>
      <c r="H84" s="54">
        <v>3.5</v>
      </c>
      <c r="I84" s="54">
        <v>3.5</v>
      </c>
      <c r="J84" s="54">
        <v>3.5</v>
      </c>
      <c r="K84" s="54">
        <v>3.5</v>
      </c>
      <c r="L84" s="54">
        <v>3.5</v>
      </c>
      <c r="M84" s="54">
        <v>3.5</v>
      </c>
      <c r="N84" s="55">
        <f>(SUM(G84:M84)-LARGE(G84:M84,1)-LARGE(G84:M84,2)-SMALL(G84:M84,1)-SMALL(G84:M84,2))</f>
        <v>10.5</v>
      </c>
      <c r="O84" s="56">
        <f>(SUM(G84:M84)-LARGE(G84:M84,1)-LARGE(G84:M84,2)-SMALL(G84:M84,1)-SMALL(G84:M84,2))*F84</f>
        <v>25.2</v>
      </c>
      <c r="P84" s="57">
        <f t="shared" si="7"/>
        <v>243.3</v>
      </c>
      <c r="Q84" s="57"/>
      <c r="R84" s="60"/>
    </row>
    <row r="85" spans="3:18" ht="13.5" customHeight="1" outlineLevel="1">
      <c r="C85" s="59"/>
      <c r="D85" s="43" t="str">
        <f>'[1]СТАРТ+'!F28</f>
        <v>5233Д</v>
      </c>
      <c r="E85" s="44">
        <f>'[1]СТАРТ+'!G28</f>
        <v>7</v>
      </c>
      <c r="F85" s="53">
        <v>2.4</v>
      </c>
      <c r="G85" s="54">
        <v>5</v>
      </c>
      <c r="H85" s="54">
        <v>5.5</v>
      </c>
      <c r="I85" s="54">
        <v>5.5</v>
      </c>
      <c r="J85" s="54">
        <v>6</v>
      </c>
      <c r="K85" s="54">
        <v>5.5</v>
      </c>
      <c r="L85" s="54">
        <v>5</v>
      </c>
      <c r="M85" s="54">
        <v>5.5</v>
      </c>
      <c r="N85" s="55">
        <f>(SUM(G85:M85)-LARGE(G85:M85,1)-LARGE(G85:M85,2)-SMALL(G85:M85,1)-SMALL(G85:M85,2))</f>
        <v>16.5</v>
      </c>
      <c r="O85" s="56">
        <f>(SUM(G85:M85)-LARGE(G85:M85,1)-LARGE(G85:M85,2)-SMALL(G85:M85,1)-SMALL(G85:M85,2))*F85</f>
        <v>39.6</v>
      </c>
      <c r="P85" s="57">
        <f t="shared" si="7"/>
        <v>243.3</v>
      </c>
      <c r="Q85" s="57"/>
      <c r="R85" s="60"/>
    </row>
    <row r="86" spans="3:18" ht="13.5" customHeight="1" outlineLevel="1">
      <c r="C86" s="65"/>
      <c r="D86" s="43" t="str">
        <f>'[1]СТАРТ+'!I28</f>
        <v>405С</v>
      </c>
      <c r="E86" s="44">
        <f>'[1]СТАРТ+'!J28</f>
        <v>7</v>
      </c>
      <c r="F86" s="53">
        <v>2.7</v>
      </c>
      <c r="G86" s="54">
        <v>6</v>
      </c>
      <c r="H86" s="54">
        <v>6</v>
      </c>
      <c r="I86" s="54">
        <v>5.5</v>
      </c>
      <c r="J86" s="54">
        <v>6.5</v>
      </c>
      <c r="K86" s="54">
        <v>6.5</v>
      </c>
      <c r="L86" s="54">
        <v>6.5</v>
      </c>
      <c r="M86" s="54">
        <v>6.5</v>
      </c>
      <c r="N86" s="55">
        <f>(SUM(G86:M86)-LARGE(G86:M86,1)-LARGE(G86:M86,2)-SMALL(G86:M86,1)-SMALL(G86:M86,2))</f>
        <v>19</v>
      </c>
      <c r="O86" s="56">
        <f>(SUM(G86:M86)-LARGE(G86:M86,1)-LARGE(G86:M86,2)-SMALL(G86:M86,1)-SMALL(G86:M86,2))*F86</f>
        <v>51.300000000000004</v>
      </c>
      <c r="P86" s="57">
        <f t="shared" si="7"/>
        <v>243.3</v>
      </c>
      <c r="Q86" s="57"/>
      <c r="R86" s="60"/>
    </row>
    <row r="87" spans="4:17" ht="12.75" outlineLevel="1">
      <c r="D87" s="61"/>
      <c r="F87" s="67">
        <v>7.5</v>
      </c>
      <c r="O87" s="69">
        <f>SUM(O84:O86)</f>
        <v>116.1</v>
      </c>
      <c r="P87" s="57">
        <f t="shared" si="7"/>
        <v>243.3</v>
      </c>
      <c r="Q87" s="57"/>
    </row>
    <row r="88" spans="1:18" s="51" customFormat="1" ht="15" customHeight="1">
      <c r="A88" s="43">
        <v>9</v>
      </c>
      <c r="B88" s="44">
        <f>'[1]СТАРТ+'!B116</f>
        <v>12</v>
      </c>
      <c r="C88" s="45" t="str">
        <f>'[1]СТАРТ+'!C116</f>
        <v>ВАСИЛЬЕВА КСЕНИЯ</v>
      </c>
      <c r="D88" s="46"/>
      <c r="E88" s="46"/>
      <c r="F88" s="47"/>
      <c r="G88" s="45"/>
      <c r="H88" s="45">
        <f>'[1]СТАРТ+'!I116</f>
        <v>2000</v>
      </c>
      <c r="I88" s="45" t="str">
        <f>'[1]СТАРТ+'!J116</f>
        <v>КМС</v>
      </c>
      <c r="J88" s="45" t="str">
        <f>'[1]СТАРТ+'!K116</f>
        <v>МОСКВА-2, ЮНОСТЬ МОСКВЫ</v>
      </c>
      <c r="K88" s="48"/>
      <c r="L88" s="45"/>
      <c r="M88" s="45"/>
      <c r="N88" s="45"/>
      <c r="O88" s="43"/>
      <c r="P88" s="49">
        <f>SUM(O93:O96)</f>
        <v>239.05</v>
      </c>
      <c r="Q88" s="49">
        <f>O93</f>
        <v>118.5</v>
      </c>
      <c r="R88" s="50" t="str">
        <f>'[1]СТАРТ+'!O116</f>
        <v>ЖУКОВСКАЯ К.А., МОСОЛОВА Т.Н.</v>
      </c>
    </row>
    <row r="89" spans="1:18" s="51" customFormat="1" ht="13.5" customHeight="1" outlineLevel="1">
      <c r="A89" s="43"/>
      <c r="B89" s="44"/>
      <c r="C89" s="52"/>
      <c r="D89" s="43" t="str">
        <f>'[1]СТАРТ+'!C117</f>
        <v>103В</v>
      </c>
      <c r="E89" s="44">
        <f>'[1]СТАРТ+'!D117</f>
        <v>7</v>
      </c>
      <c r="F89" s="53">
        <v>1.6</v>
      </c>
      <c r="G89" s="54">
        <v>6</v>
      </c>
      <c r="H89" s="54">
        <v>6</v>
      </c>
      <c r="I89" s="54">
        <v>6.5</v>
      </c>
      <c r="J89" s="54">
        <v>6</v>
      </c>
      <c r="K89" s="54">
        <v>6.5</v>
      </c>
      <c r="L89" s="54">
        <v>5.5</v>
      </c>
      <c r="M89" s="54">
        <v>6.5</v>
      </c>
      <c r="N89" s="55">
        <f>(SUM(G89:M89)-LARGE(G89:M89,1)-LARGE(G89:M89,2)-SMALL(G89:M89,1)-SMALL(G89:M89,2))</f>
        <v>18.5</v>
      </c>
      <c r="O89" s="56">
        <f>(SUM(G89:M89)-LARGE(G89:M89,1)-LARGE(G89:M89,2)-SMALL(G89:M89,1)-SMALL(G89:M89,2))*F89</f>
        <v>29.6</v>
      </c>
      <c r="P89" s="57">
        <f aca="true" t="shared" si="8" ref="P89:P97">P88</f>
        <v>239.05</v>
      </c>
      <c r="Q89" s="57"/>
      <c r="R89" s="50"/>
    </row>
    <row r="90" spans="1:18" s="51" customFormat="1" ht="13.5" customHeight="1" outlineLevel="1">
      <c r="A90" s="43"/>
      <c r="B90" s="44"/>
      <c r="C90" s="52"/>
      <c r="D90" s="43" t="str">
        <f>'[1]СТАРТ+'!F117</f>
        <v>403В</v>
      </c>
      <c r="E90" s="44">
        <f>'[1]СТАРТ+'!G117</f>
        <v>7</v>
      </c>
      <c r="F90" s="53">
        <v>2.1</v>
      </c>
      <c r="G90" s="54">
        <v>6</v>
      </c>
      <c r="H90" s="54">
        <v>5.5</v>
      </c>
      <c r="I90" s="54">
        <v>6</v>
      </c>
      <c r="J90" s="54">
        <v>6</v>
      </c>
      <c r="K90" s="54">
        <v>6</v>
      </c>
      <c r="L90" s="54">
        <v>6</v>
      </c>
      <c r="M90" s="54">
        <v>6</v>
      </c>
      <c r="N90" s="55">
        <f>(SUM(G90:M90)-LARGE(G90:M90,1)-LARGE(G90:M90,2)-SMALL(G90:M90,1)-SMALL(G90:M90,2))</f>
        <v>18</v>
      </c>
      <c r="O90" s="56">
        <f>(SUM(G90:M90)-LARGE(G90:M90,1)-LARGE(G90:M90,2)-SMALL(G90:M90,1)-SMALL(G90:M90,2))*F90</f>
        <v>37.800000000000004</v>
      </c>
      <c r="P90" s="57">
        <f t="shared" si="8"/>
        <v>239.05</v>
      </c>
      <c r="Q90" s="57"/>
      <c r="R90" s="50"/>
    </row>
    <row r="91" spans="3:18" ht="13.5" customHeight="1" outlineLevel="1">
      <c r="C91" s="59"/>
      <c r="D91" s="43" t="str">
        <f>'[1]СТАРТ+'!I117</f>
        <v>201В</v>
      </c>
      <c r="E91" s="44">
        <f>'[1]СТАРТ+'!J117</f>
        <v>7</v>
      </c>
      <c r="F91" s="53">
        <v>1.8</v>
      </c>
      <c r="G91" s="54">
        <v>4</v>
      </c>
      <c r="H91" s="54">
        <v>4</v>
      </c>
      <c r="I91" s="54">
        <v>4</v>
      </c>
      <c r="J91" s="54">
        <v>3.5</v>
      </c>
      <c r="K91" s="54">
        <v>3.5</v>
      </c>
      <c r="L91" s="54">
        <v>4</v>
      </c>
      <c r="M91" s="54">
        <v>3.5</v>
      </c>
      <c r="N91" s="55">
        <f>(SUM(G91:M91)-LARGE(G91:M91,1)-LARGE(G91:M91,2)-SMALL(G91:M91,1)-SMALL(G91:M91,2))</f>
        <v>11.5</v>
      </c>
      <c r="O91" s="56">
        <f>(SUM(G91:M91)-LARGE(G91:M91,1)-LARGE(G91:M91,2)-SMALL(G91:M91,1)-SMALL(G91:M91,2))*F91</f>
        <v>20.7</v>
      </c>
      <c r="P91" s="57">
        <f t="shared" si="8"/>
        <v>239.05</v>
      </c>
      <c r="Q91" s="57"/>
      <c r="R91" s="60"/>
    </row>
    <row r="92" spans="3:18" ht="13.5" customHeight="1" outlineLevel="1">
      <c r="C92" s="59"/>
      <c r="D92" s="43" t="str">
        <f>'[1]СТАРТ+'!L117</f>
        <v>301В</v>
      </c>
      <c r="E92" s="44">
        <f>'[1]СТАРТ+'!M117</f>
        <v>7</v>
      </c>
      <c r="F92" s="53">
        <v>1.9</v>
      </c>
      <c r="G92" s="54">
        <v>6</v>
      </c>
      <c r="H92" s="54">
        <v>5</v>
      </c>
      <c r="I92" s="54">
        <v>5</v>
      </c>
      <c r="J92" s="54">
        <v>5.5</v>
      </c>
      <c r="K92" s="54">
        <v>5.5</v>
      </c>
      <c r="L92" s="54">
        <v>5.5</v>
      </c>
      <c r="M92" s="54">
        <v>5</v>
      </c>
      <c r="N92" s="55">
        <f>(SUM(G92:M92)-LARGE(G92:M92,1)-LARGE(G92:M92,2)-SMALL(G92:M92,1)-SMALL(G92:M92,2))</f>
        <v>16</v>
      </c>
      <c r="O92" s="56">
        <f>(SUM(G92:M92)-LARGE(G92:M92,1)-LARGE(G92:M92,2)-SMALL(G92:M92,1)-SMALL(G92:M92,2))*F92</f>
        <v>30.4</v>
      </c>
      <c r="P92" s="57">
        <f t="shared" si="8"/>
        <v>239.05</v>
      </c>
      <c r="Q92" s="57"/>
      <c r="R92" s="60"/>
    </row>
    <row r="93" spans="3:18" ht="13.5" customHeight="1" outlineLevel="1">
      <c r="C93" s="59"/>
      <c r="D93" s="61"/>
      <c r="E93" s="62"/>
      <c r="F93" s="63">
        <v>7.4</v>
      </c>
      <c r="G93" s="54"/>
      <c r="H93" s="54"/>
      <c r="I93" s="54"/>
      <c r="J93" s="54"/>
      <c r="K93" s="54"/>
      <c r="L93" s="54"/>
      <c r="M93" s="54"/>
      <c r="N93" s="55"/>
      <c r="O93" s="64">
        <f>SUM(O89:O92)</f>
        <v>118.5</v>
      </c>
      <c r="P93" s="57">
        <f t="shared" si="8"/>
        <v>239.05</v>
      </c>
      <c r="Q93" s="57"/>
      <c r="R93" s="60"/>
    </row>
    <row r="94" spans="3:18" ht="13.5" customHeight="1" outlineLevel="1">
      <c r="C94" s="59"/>
      <c r="D94" s="43" t="str">
        <f>'[1]СТАРТ+'!C118</f>
        <v>105В</v>
      </c>
      <c r="E94" s="44">
        <f>'[1]СТАРТ+'!D118</f>
        <v>7</v>
      </c>
      <c r="F94" s="53">
        <v>2.4</v>
      </c>
      <c r="G94" s="54">
        <v>6.5</v>
      </c>
      <c r="H94" s="54">
        <v>6.5</v>
      </c>
      <c r="I94" s="54">
        <v>6.5</v>
      </c>
      <c r="J94" s="54">
        <v>6</v>
      </c>
      <c r="K94" s="54">
        <v>6</v>
      </c>
      <c r="L94" s="54">
        <v>6.5</v>
      </c>
      <c r="M94" s="54">
        <v>6.5</v>
      </c>
      <c r="N94" s="55">
        <f>(SUM(G94:M94)-LARGE(G94:M94,1)-LARGE(G94:M94,2)-SMALL(G94:M94,1)-SMALL(G94:M94,2))</f>
        <v>19.5</v>
      </c>
      <c r="O94" s="56">
        <f>(SUM(G94:M94)-LARGE(G94:M94,1)-LARGE(G94:M94,2)-SMALL(G94:M94,1)-SMALL(G94:M94,2))*F94</f>
        <v>46.8</v>
      </c>
      <c r="P94" s="57">
        <f t="shared" si="8"/>
        <v>239.05</v>
      </c>
      <c r="Q94" s="57"/>
      <c r="R94" s="60"/>
    </row>
    <row r="95" spans="3:18" ht="13.5" customHeight="1" outlineLevel="1">
      <c r="C95" s="59"/>
      <c r="D95" s="43" t="str">
        <f>'[1]СТАРТ+'!F118</f>
        <v>405С</v>
      </c>
      <c r="E95" s="44">
        <f>'[1]СТАРТ+'!G118</f>
        <v>7</v>
      </c>
      <c r="F95" s="53">
        <v>2.7</v>
      </c>
      <c r="G95" s="54">
        <v>5</v>
      </c>
      <c r="H95" s="54">
        <v>5</v>
      </c>
      <c r="I95" s="54">
        <v>5.5</v>
      </c>
      <c r="J95" s="54">
        <v>5.5</v>
      </c>
      <c r="K95" s="54">
        <v>5</v>
      </c>
      <c r="L95" s="54">
        <v>5</v>
      </c>
      <c r="M95" s="54">
        <v>5.5</v>
      </c>
      <c r="N95" s="55">
        <f>(SUM(G95:M95)-LARGE(G95:M95,1)-LARGE(G95:M95,2)-SMALL(G95:M95,1)-SMALL(G95:M95,2))</f>
        <v>15.5</v>
      </c>
      <c r="O95" s="56">
        <f>(SUM(G95:M95)-LARGE(G95:M95,1)-LARGE(G95:M95,2)-SMALL(G95:M95,1)-SMALL(G95:M95,2))*F95</f>
        <v>41.85</v>
      </c>
      <c r="P95" s="57">
        <f t="shared" si="8"/>
        <v>239.05</v>
      </c>
      <c r="Q95" s="57"/>
      <c r="R95" s="60"/>
    </row>
    <row r="96" spans="3:18" ht="13.5" customHeight="1" outlineLevel="1">
      <c r="C96" s="65"/>
      <c r="D96" s="43" t="str">
        <f>'[1]СТАРТ+'!I118</f>
        <v>5132Д</v>
      </c>
      <c r="E96" s="44">
        <f>'[1]СТАРТ+'!J118</f>
        <v>5</v>
      </c>
      <c r="F96" s="53">
        <v>2.2</v>
      </c>
      <c r="G96" s="54">
        <v>5</v>
      </c>
      <c r="H96" s="54">
        <v>4.5</v>
      </c>
      <c r="I96" s="54">
        <v>5</v>
      </c>
      <c r="J96" s="54">
        <v>4.5</v>
      </c>
      <c r="K96" s="54">
        <v>5</v>
      </c>
      <c r="L96" s="54">
        <v>5</v>
      </c>
      <c r="M96" s="54">
        <v>4.5</v>
      </c>
      <c r="N96" s="55">
        <f>(SUM(G96:M96)-LARGE(G96:M96,1)-LARGE(G96:M96,2)-SMALL(G96:M96,1)-SMALL(G96:M96,2))</f>
        <v>14.5</v>
      </c>
      <c r="O96" s="56">
        <f>(SUM(G96:M96)-LARGE(G96:M96,1)-LARGE(G96:M96,2)-SMALL(G96:M96,1)-SMALL(G96:M96,2))*F96</f>
        <v>31.900000000000002</v>
      </c>
      <c r="P96" s="57">
        <f t="shared" si="8"/>
        <v>239.05</v>
      </c>
      <c r="Q96" s="57"/>
      <c r="R96" s="60"/>
    </row>
    <row r="97" spans="4:17" ht="12.75" outlineLevel="1">
      <c r="D97" s="61"/>
      <c r="F97" s="67">
        <v>7.3</v>
      </c>
      <c r="O97" s="69">
        <f>SUM(O94:O96)</f>
        <v>120.55000000000001</v>
      </c>
      <c r="P97" s="57">
        <f t="shared" si="8"/>
        <v>239.05</v>
      </c>
      <c r="Q97" s="57"/>
    </row>
    <row r="98" spans="1:18" s="51" customFormat="1" ht="15" customHeight="1">
      <c r="A98" s="43">
        <v>10</v>
      </c>
      <c r="B98" s="44">
        <f>'[1]СТАРТ+'!B96</f>
        <v>10</v>
      </c>
      <c r="C98" s="45" t="str">
        <f>'[1]СТАРТ+'!C96</f>
        <v>СОШНИКОВА ЛЮБОВЬ</v>
      </c>
      <c r="D98" s="46"/>
      <c r="E98" s="46"/>
      <c r="F98" s="47"/>
      <c r="G98" s="45"/>
      <c r="H98" s="45">
        <f>'[1]СТАРТ+'!I96</f>
        <v>2000</v>
      </c>
      <c r="I98" s="45" t="str">
        <f>'[1]СТАРТ+'!J96</f>
        <v>КМС</v>
      </c>
      <c r="J98" s="45" t="str">
        <f>'[1]СТАРТ+'!K96</f>
        <v>МО,ЭЛЕКТРОСТАЛЬ СДЮСШОР</v>
      </c>
      <c r="K98" s="48"/>
      <c r="L98" s="45"/>
      <c r="M98" s="45"/>
      <c r="N98" s="45"/>
      <c r="O98" s="43"/>
      <c r="P98" s="49">
        <f>SUM(O103:O106)</f>
        <v>219.75000000000003</v>
      </c>
      <c r="Q98" s="49">
        <f>O103</f>
        <v>126.75000000000001</v>
      </c>
      <c r="R98" s="50" t="str">
        <f>'[1]СТАРТ+'!O96</f>
        <v>ЛИТВИНОВА Е.И.</v>
      </c>
    </row>
    <row r="99" spans="1:18" s="51" customFormat="1" ht="13.5" customHeight="1" outlineLevel="1">
      <c r="A99" s="43"/>
      <c r="B99" s="44"/>
      <c r="C99" s="52"/>
      <c r="D99" s="43" t="str">
        <f>'[1]СТАРТ+'!C97</f>
        <v>103В</v>
      </c>
      <c r="E99" s="44">
        <f>'[1]СТАРТ+'!D97</f>
        <v>7</v>
      </c>
      <c r="F99" s="53">
        <v>1.6</v>
      </c>
      <c r="G99" s="54">
        <v>5.5</v>
      </c>
      <c r="H99" s="54">
        <v>6</v>
      </c>
      <c r="I99" s="54">
        <v>5.5</v>
      </c>
      <c r="J99" s="54">
        <v>6</v>
      </c>
      <c r="K99" s="54">
        <v>6</v>
      </c>
      <c r="L99" s="54">
        <v>6</v>
      </c>
      <c r="M99" s="54">
        <v>6</v>
      </c>
      <c r="N99" s="55">
        <f>(SUM(G99:M99)-LARGE(G99:M99,1)-LARGE(G99:M99,2)-SMALL(G99:M99,1)-SMALL(G99:M99,2))</f>
        <v>18</v>
      </c>
      <c r="O99" s="56">
        <f>(SUM(G99:M99)-LARGE(G99:M99,1)-LARGE(G99:M99,2)-SMALL(G99:M99,1)-SMALL(G99:M99,2))*F99</f>
        <v>28.8</v>
      </c>
      <c r="P99" s="57">
        <f aca="true" t="shared" si="9" ref="P99:P107">P98</f>
        <v>219.75000000000003</v>
      </c>
      <c r="Q99" s="57"/>
      <c r="R99" s="50"/>
    </row>
    <row r="100" spans="1:18" s="51" customFormat="1" ht="13.5" customHeight="1" outlineLevel="1">
      <c r="A100" s="43"/>
      <c r="B100" s="44"/>
      <c r="C100" s="52"/>
      <c r="D100" s="43" t="str">
        <f>'[1]СТАРТ+'!F97</f>
        <v>403В</v>
      </c>
      <c r="E100" s="44">
        <f>'[1]СТАРТ+'!G97</f>
        <v>7</v>
      </c>
      <c r="F100" s="53">
        <v>2.1</v>
      </c>
      <c r="G100" s="54">
        <v>5.5</v>
      </c>
      <c r="H100" s="54">
        <v>5.5</v>
      </c>
      <c r="I100" s="54">
        <v>5</v>
      </c>
      <c r="J100" s="54">
        <v>5.5</v>
      </c>
      <c r="K100" s="54">
        <v>5</v>
      </c>
      <c r="L100" s="54">
        <v>5.5</v>
      </c>
      <c r="M100" s="54">
        <v>5.5</v>
      </c>
      <c r="N100" s="55">
        <f>(SUM(G100:M100)-LARGE(G100:M100,1)-LARGE(G100:M100,2)-SMALL(G100:M100,1)-SMALL(G100:M100,2))</f>
        <v>16.5</v>
      </c>
      <c r="O100" s="56">
        <f>(SUM(G100:M100)-LARGE(G100:M100,1)-LARGE(G100:M100,2)-SMALL(G100:M100,1)-SMALL(G100:M100,2))*F100</f>
        <v>34.65</v>
      </c>
      <c r="P100" s="57">
        <f t="shared" si="9"/>
        <v>219.75000000000003</v>
      </c>
      <c r="Q100" s="57"/>
      <c r="R100" s="50"/>
    </row>
    <row r="101" spans="3:18" ht="13.5" customHeight="1" outlineLevel="1">
      <c r="C101" s="59"/>
      <c r="D101" s="43" t="str">
        <f>'[1]СТАРТ+'!I97</f>
        <v>5132Д</v>
      </c>
      <c r="E101" s="44">
        <f>'[1]СТАРТ+'!J97</f>
        <v>7</v>
      </c>
      <c r="F101" s="53">
        <v>2.1</v>
      </c>
      <c r="G101" s="54">
        <v>4.5</v>
      </c>
      <c r="H101" s="54">
        <v>5.5</v>
      </c>
      <c r="I101" s="54">
        <v>5.5</v>
      </c>
      <c r="J101" s="54">
        <v>5</v>
      </c>
      <c r="K101" s="54">
        <v>5.5</v>
      </c>
      <c r="L101" s="54">
        <v>5.5</v>
      </c>
      <c r="M101" s="54">
        <v>5</v>
      </c>
      <c r="N101" s="55">
        <f>(SUM(G101:M101)-LARGE(G101:M101,1)-LARGE(G101:M101,2)-SMALL(G101:M101,1)-SMALL(G101:M101,2))</f>
        <v>16</v>
      </c>
      <c r="O101" s="56">
        <f>(SUM(G101:M101)-LARGE(G101:M101,1)-LARGE(G101:M101,2)-SMALL(G101:M101,1)-SMALL(G101:M101,2))*F101</f>
        <v>33.6</v>
      </c>
      <c r="P101" s="57">
        <f t="shared" si="9"/>
        <v>219.75000000000003</v>
      </c>
      <c r="Q101" s="57"/>
      <c r="R101" s="60"/>
    </row>
    <row r="102" spans="3:18" ht="13.5" customHeight="1" outlineLevel="1">
      <c r="C102" s="59"/>
      <c r="D102" s="43" t="str">
        <f>'[1]СТАРТ+'!L97</f>
        <v>612В</v>
      </c>
      <c r="E102" s="44">
        <f>'[1]СТАРТ+'!M97</f>
        <v>7</v>
      </c>
      <c r="F102" s="53">
        <v>1.8</v>
      </c>
      <c r="G102" s="54">
        <v>5.5</v>
      </c>
      <c r="H102" s="54">
        <v>6</v>
      </c>
      <c r="I102" s="54">
        <v>5.5</v>
      </c>
      <c r="J102" s="54">
        <v>4.5</v>
      </c>
      <c r="K102" s="54">
        <v>5.5</v>
      </c>
      <c r="L102" s="54">
        <v>6</v>
      </c>
      <c r="M102" s="54">
        <v>5.5</v>
      </c>
      <c r="N102" s="55">
        <f>(SUM(G102:M102)-LARGE(G102:M102,1)-LARGE(G102:M102,2)-SMALL(G102:M102,1)-SMALL(G102:M102,2))</f>
        <v>16.5</v>
      </c>
      <c r="O102" s="56">
        <f>(SUM(G102:M102)-LARGE(G102:M102,1)-LARGE(G102:M102,2)-SMALL(G102:M102,1)-SMALL(G102:M102,2))*F102</f>
        <v>29.7</v>
      </c>
      <c r="P102" s="57">
        <f t="shared" si="9"/>
        <v>219.75000000000003</v>
      </c>
      <c r="Q102" s="57"/>
      <c r="R102" s="60"/>
    </row>
    <row r="103" spans="3:18" ht="13.5" customHeight="1" outlineLevel="1">
      <c r="C103" s="59"/>
      <c r="D103" s="61"/>
      <c r="E103" s="62"/>
      <c r="F103" s="63">
        <v>7.6</v>
      </c>
      <c r="G103" s="54"/>
      <c r="H103" s="54"/>
      <c r="I103" s="54"/>
      <c r="J103" s="54"/>
      <c r="K103" s="54"/>
      <c r="L103" s="54"/>
      <c r="M103" s="54"/>
      <c r="N103" s="55"/>
      <c r="O103" s="64">
        <f>SUM(O99:O102)</f>
        <v>126.75000000000001</v>
      </c>
      <c r="P103" s="57">
        <f t="shared" si="9"/>
        <v>219.75000000000003</v>
      </c>
      <c r="Q103" s="57"/>
      <c r="R103" s="60"/>
    </row>
    <row r="104" spans="3:18" ht="13.5" customHeight="1" outlineLevel="1">
      <c r="C104" s="59"/>
      <c r="D104" s="43" t="str">
        <f>'[1]СТАРТ+'!C98</f>
        <v>203В</v>
      </c>
      <c r="E104" s="44">
        <f>'[1]СТАРТ+'!D98</f>
        <v>5</v>
      </c>
      <c r="F104" s="53">
        <v>2.3</v>
      </c>
      <c r="G104" s="54">
        <v>4</v>
      </c>
      <c r="H104" s="54">
        <v>3.5</v>
      </c>
      <c r="I104" s="54">
        <v>3.5</v>
      </c>
      <c r="J104" s="54">
        <v>3.5</v>
      </c>
      <c r="K104" s="54">
        <v>3.5</v>
      </c>
      <c r="L104" s="54">
        <v>4</v>
      </c>
      <c r="M104" s="54">
        <v>3.5</v>
      </c>
      <c r="N104" s="55">
        <f>(SUM(G104:M104)-LARGE(G104:M104,1)-LARGE(G104:M104,2)-SMALL(G104:M104,1)-SMALL(G104:M104,2))</f>
        <v>10.5</v>
      </c>
      <c r="O104" s="56">
        <f>(SUM(G104:M104)-LARGE(G104:M104,1)-LARGE(G104:M104,2)-SMALL(G104:M104,1)-SMALL(G104:M104,2))*F104</f>
        <v>24.15</v>
      </c>
      <c r="P104" s="57">
        <f t="shared" si="9"/>
        <v>219.75000000000003</v>
      </c>
      <c r="Q104" s="57"/>
      <c r="R104" s="60"/>
    </row>
    <row r="105" spans="3:18" ht="13.5" customHeight="1" outlineLevel="1">
      <c r="C105" s="59"/>
      <c r="D105" s="43" t="str">
        <f>'[1]СТАРТ+'!F98</f>
        <v>405С</v>
      </c>
      <c r="E105" s="44">
        <f>'[1]СТАРТ+'!G98</f>
        <v>7</v>
      </c>
      <c r="F105" s="53">
        <v>2.7</v>
      </c>
      <c r="G105" s="54">
        <v>5.5</v>
      </c>
      <c r="H105" s="54">
        <v>5</v>
      </c>
      <c r="I105" s="54">
        <v>4.5</v>
      </c>
      <c r="J105" s="54">
        <v>4.5</v>
      </c>
      <c r="K105" s="54">
        <v>4.5</v>
      </c>
      <c r="L105" s="54">
        <v>4.5</v>
      </c>
      <c r="M105" s="54">
        <v>4.5</v>
      </c>
      <c r="N105" s="55">
        <f>(SUM(G105:M105)-LARGE(G105:M105,1)-LARGE(G105:M105,2)-SMALL(G105:M105,1)-SMALL(G105:M105,2))</f>
        <v>13.5</v>
      </c>
      <c r="O105" s="56">
        <f>(SUM(G105:M105)-LARGE(G105:M105,1)-LARGE(G105:M105,2)-SMALL(G105:M105,1)-SMALL(G105:M105,2))*F105</f>
        <v>36.45</v>
      </c>
      <c r="P105" s="57">
        <f t="shared" si="9"/>
        <v>219.75000000000003</v>
      </c>
      <c r="Q105" s="57"/>
      <c r="R105" s="60"/>
    </row>
    <row r="106" spans="3:18" ht="13.5" customHeight="1" outlineLevel="1">
      <c r="C106" s="65"/>
      <c r="D106" s="43" t="str">
        <f>'[1]СТАРТ+'!I98</f>
        <v>105С</v>
      </c>
      <c r="E106" s="44">
        <f>'[1]СТАРТ+'!J98</f>
        <v>5</v>
      </c>
      <c r="F106" s="53">
        <v>2.4</v>
      </c>
      <c r="G106" s="54">
        <v>4.5</v>
      </c>
      <c r="H106" s="54">
        <v>5</v>
      </c>
      <c r="I106" s="54">
        <v>4.5</v>
      </c>
      <c r="J106" s="54">
        <v>4.5</v>
      </c>
      <c r="K106" s="54">
        <v>4</v>
      </c>
      <c r="L106" s="54">
        <v>4.5</v>
      </c>
      <c r="M106" s="54">
        <v>4.5</v>
      </c>
      <c r="N106" s="55">
        <f>(SUM(G106:M106)-LARGE(G106:M106,1)-LARGE(G106:M106,2)-SMALL(G106:M106,1)-SMALL(G106:M106,2))</f>
        <v>13.5</v>
      </c>
      <c r="O106" s="56">
        <f>(SUM(G106:M106)-LARGE(G106:M106,1)-LARGE(G106:M106,2)-SMALL(G106:M106,1)-SMALL(G106:M106,2))*F106</f>
        <v>32.4</v>
      </c>
      <c r="P106" s="57">
        <f t="shared" si="9"/>
        <v>219.75000000000003</v>
      </c>
      <c r="Q106" s="57"/>
      <c r="R106" s="60"/>
    </row>
    <row r="107" spans="4:17" ht="12.75" outlineLevel="1">
      <c r="D107" s="61"/>
      <c r="F107" s="67">
        <v>7.4</v>
      </c>
      <c r="O107" s="69">
        <f>SUM(O104:O106)</f>
        <v>93</v>
      </c>
      <c r="P107" s="57">
        <f t="shared" si="9"/>
        <v>219.75000000000003</v>
      </c>
      <c r="Q107" s="57"/>
    </row>
    <row r="108" spans="1:18" s="51" customFormat="1" ht="15" customHeight="1">
      <c r="A108" s="43">
        <v>11</v>
      </c>
      <c r="B108" s="44">
        <f>'[1]СТАРТ+'!B126</f>
        <v>13</v>
      </c>
      <c r="C108" s="45" t="str">
        <f>'[1]СТАРТ+'!C126</f>
        <v>КОПТЕВА АЛЕНА</v>
      </c>
      <c r="D108" s="46"/>
      <c r="E108" s="46"/>
      <c r="F108" s="47"/>
      <c r="G108" s="45"/>
      <c r="H108" s="45">
        <f>'[1]СТАРТ+'!I126</f>
        <v>1999</v>
      </c>
      <c r="I108" s="45" t="str">
        <f>'[1]СТАРТ+'!J126</f>
        <v>КМС</v>
      </c>
      <c r="J108" s="45" t="str">
        <f>'[1]СТАРТ+'!K126</f>
        <v>МОСКВА-2, ЮНОСТЬ МОСКВЫ</v>
      </c>
      <c r="K108" s="48"/>
      <c r="L108" s="45"/>
      <c r="M108" s="45"/>
      <c r="N108" s="45"/>
      <c r="O108" s="43"/>
      <c r="P108" s="49">
        <f>SUM(O113:O116)</f>
        <v>217.15</v>
      </c>
      <c r="Q108" s="49">
        <f>O113</f>
        <v>123.7</v>
      </c>
      <c r="R108" s="50" t="str">
        <f>'[1]СТАРТ+'!O126</f>
        <v>КАШТАНОВ А.Е.</v>
      </c>
    </row>
    <row r="109" spans="1:18" s="51" customFormat="1" ht="13.5" customHeight="1" outlineLevel="1">
      <c r="A109" s="43"/>
      <c r="B109" s="44"/>
      <c r="C109" s="52"/>
      <c r="D109" s="43" t="str">
        <f>'[1]СТАРТ+'!C127</f>
        <v>103В</v>
      </c>
      <c r="E109" s="44">
        <f>'[1]СТАРТ+'!D127</f>
        <v>7</v>
      </c>
      <c r="F109" s="53">
        <v>1.6</v>
      </c>
      <c r="G109" s="54">
        <v>5</v>
      </c>
      <c r="H109" s="54">
        <v>5</v>
      </c>
      <c r="I109" s="54">
        <v>5</v>
      </c>
      <c r="J109" s="54">
        <v>5</v>
      </c>
      <c r="K109" s="54">
        <v>4.5</v>
      </c>
      <c r="L109" s="54">
        <v>5</v>
      </c>
      <c r="M109" s="54">
        <v>5</v>
      </c>
      <c r="N109" s="55">
        <f>(SUM(G109:M109)-LARGE(G109:M109,1)-LARGE(G109:M109,2)-SMALL(G109:M109,1)-SMALL(G109:M109,2))</f>
        <v>15</v>
      </c>
      <c r="O109" s="56">
        <f>(SUM(G109:M109)-LARGE(G109:M109,1)-LARGE(G109:M109,2)-SMALL(G109:M109,1)-SMALL(G109:M109,2))*F109</f>
        <v>24</v>
      </c>
      <c r="P109" s="57">
        <f aca="true" t="shared" si="10" ref="P109:P117">P108</f>
        <v>217.15</v>
      </c>
      <c r="Q109" s="57"/>
      <c r="R109" s="50"/>
    </row>
    <row r="110" spans="1:18" s="51" customFormat="1" ht="13.5" customHeight="1" outlineLevel="1">
      <c r="A110" s="43"/>
      <c r="B110" s="44"/>
      <c r="C110" s="52"/>
      <c r="D110" s="43" t="str">
        <f>'[1]СТАРТ+'!F127</f>
        <v>5132Д</v>
      </c>
      <c r="E110" s="44">
        <f>'[1]СТАРТ+'!G127</f>
        <v>7</v>
      </c>
      <c r="F110" s="53">
        <v>2.1</v>
      </c>
      <c r="G110" s="54">
        <v>5</v>
      </c>
      <c r="H110" s="54">
        <v>5.5</v>
      </c>
      <c r="I110" s="54">
        <v>5.5</v>
      </c>
      <c r="J110" s="54">
        <v>5</v>
      </c>
      <c r="K110" s="54">
        <v>5</v>
      </c>
      <c r="L110" s="54">
        <v>5</v>
      </c>
      <c r="M110" s="54">
        <v>5</v>
      </c>
      <c r="N110" s="55">
        <f>(SUM(G110:M110)-LARGE(G110:M110,1)-LARGE(G110:M110,2)-SMALL(G110:M110,1)-SMALL(G110:M110,2))</f>
        <v>15</v>
      </c>
      <c r="O110" s="56">
        <f>(SUM(G110:M110)-LARGE(G110:M110,1)-LARGE(G110:M110,2)-SMALL(G110:M110,1)-SMALL(G110:M110,2))*F110</f>
        <v>31.5</v>
      </c>
      <c r="P110" s="57">
        <f t="shared" si="10"/>
        <v>217.15</v>
      </c>
      <c r="Q110" s="57"/>
      <c r="R110" s="50"/>
    </row>
    <row r="111" spans="3:18" ht="13.5" customHeight="1" outlineLevel="1">
      <c r="C111" s="59"/>
      <c r="D111" s="43" t="str">
        <f>'[1]СТАРТ+'!I127</f>
        <v>403В</v>
      </c>
      <c r="E111" s="44">
        <f>'[1]СТАРТ+'!J127</f>
        <v>7</v>
      </c>
      <c r="F111" s="53">
        <v>2.1</v>
      </c>
      <c r="G111" s="54">
        <v>6</v>
      </c>
      <c r="H111" s="54">
        <v>6</v>
      </c>
      <c r="I111" s="54">
        <v>6</v>
      </c>
      <c r="J111" s="54">
        <v>5.5</v>
      </c>
      <c r="K111" s="54">
        <v>5.5</v>
      </c>
      <c r="L111" s="54">
        <v>6</v>
      </c>
      <c r="M111" s="54">
        <v>5.5</v>
      </c>
      <c r="N111" s="55">
        <f>(SUM(G111:M111)-LARGE(G111:M111,1)-LARGE(G111:M111,2)-SMALL(G111:M111,1)-SMALL(G111:M111,2))</f>
        <v>17.5</v>
      </c>
      <c r="O111" s="56">
        <f>(SUM(G111:M111)-LARGE(G111:M111,1)-LARGE(G111:M111,2)-SMALL(G111:M111,1)-SMALL(G111:M111,2))*F111</f>
        <v>36.75</v>
      </c>
      <c r="P111" s="57">
        <f t="shared" si="10"/>
        <v>217.15</v>
      </c>
      <c r="Q111" s="57"/>
      <c r="R111" s="60"/>
    </row>
    <row r="112" spans="3:18" ht="13.5" customHeight="1" outlineLevel="1">
      <c r="C112" s="59"/>
      <c r="D112" s="43" t="str">
        <f>'[1]СТАРТ+'!L127</f>
        <v>612В</v>
      </c>
      <c r="E112" s="44">
        <f>'[1]СТАРТ+'!M127</f>
        <v>5</v>
      </c>
      <c r="F112" s="53">
        <v>1.7</v>
      </c>
      <c r="G112" s="54">
        <v>6.5</v>
      </c>
      <c r="H112" s="54">
        <v>6</v>
      </c>
      <c r="I112" s="54">
        <v>6</v>
      </c>
      <c r="J112" s="54">
        <v>6</v>
      </c>
      <c r="K112" s="54">
        <v>6.5</v>
      </c>
      <c r="L112" s="54">
        <v>6.5</v>
      </c>
      <c r="M112" s="54">
        <v>6</v>
      </c>
      <c r="N112" s="55">
        <f>(SUM(G112:M112)-LARGE(G112:M112,1)-LARGE(G112:M112,2)-SMALL(G112:M112,1)-SMALL(G112:M112,2))</f>
        <v>18.5</v>
      </c>
      <c r="O112" s="56">
        <f>(SUM(G112:M112)-LARGE(G112:M112,1)-LARGE(G112:M112,2)-SMALL(G112:M112,1)-SMALL(G112:M112,2))*F112</f>
        <v>31.45</v>
      </c>
      <c r="P112" s="57">
        <f t="shared" si="10"/>
        <v>217.15</v>
      </c>
      <c r="Q112" s="57"/>
      <c r="R112" s="60"/>
    </row>
    <row r="113" spans="3:18" ht="13.5" customHeight="1" outlineLevel="1">
      <c r="C113" s="59"/>
      <c r="D113" s="61"/>
      <c r="E113" s="62"/>
      <c r="F113" s="63">
        <v>7.5</v>
      </c>
      <c r="G113" s="54"/>
      <c r="H113" s="54"/>
      <c r="I113" s="54"/>
      <c r="J113" s="54"/>
      <c r="K113" s="54"/>
      <c r="L113" s="54"/>
      <c r="M113" s="54"/>
      <c r="N113" s="55"/>
      <c r="O113" s="64">
        <f>SUM(O109:O112)</f>
        <v>123.7</v>
      </c>
      <c r="P113" s="57">
        <f t="shared" si="10"/>
        <v>217.15</v>
      </c>
      <c r="Q113" s="57"/>
      <c r="R113" s="60"/>
    </row>
    <row r="114" spans="3:18" ht="13.5" customHeight="1" outlineLevel="1">
      <c r="C114" s="59"/>
      <c r="D114" s="43" t="str">
        <f>'[1]СТАРТ+'!C128</f>
        <v>405С</v>
      </c>
      <c r="E114" s="44">
        <f>'[1]СТАРТ+'!D128</f>
        <v>7</v>
      </c>
      <c r="F114" s="53">
        <v>2.7</v>
      </c>
      <c r="G114" s="54">
        <v>3.5</v>
      </c>
      <c r="H114" s="54">
        <v>3.5</v>
      </c>
      <c r="I114" s="54">
        <v>4</v>
      </c>
      <c r="J114" s="54">
        <v>3.5</v>
      </c>
      <c r="K114" s="54">
        <v>2.5</v>
      </c>
      <c r="L114" s="54">
        <v>4</v>
      </c>
      <c r="M114" s="54">
        <v>3</v>
      </c>
      <c r="N114" s="55">
        <f>(SUM(G114:M114)-LARGE(G114:M114,1)-LARGE(G114:M114,2)-SMALL(G114:M114,1)-SMALL(G114:M114,2))</f>
        <v>10.5</v>
      </c>
      <c r="O114" s="56">
        <f>(SUM(G114:M114)-LARGE(G114:M114,1)-LARGE(G114:M114,2)-SMALL(G114:M114,1)-SMALL(G114:M114,2))*F114</f>
        <v>28.35</v>
      </c>
      <c r="P114" s="57">
        <f t="shared" si="10"/>
        <v>217.15</v>
      </c>
      <c r="Q114" s="57"/>
      <c r="R114" s="60"/>
    </row>
    <row r="115" spans="3:18" ht="13.5" customHeight="1" outlineLevel="1">
      <c r="C115" s="59"/>
      <c r="D115" s="43" t="str">
        <f>'[1]СТАРТ+'!F128</f>
        <v>105В</v>
      </c>
      <c r="E115" s="44">
        <f>'[1]СТАРТ+'!G128</f>
        <v>7</v>
      </c>
      <c r="F115" s="53">
        <v>2.4</v>
      </c>
      <c r="G115" s="54">
        <v>3.5</v>
      </c>
      <c r="H115" s="54">
        <v>4</v>
      </c>
      <c r="I115" s="54">
        <v>3.5</v>
      </c>
      <c r="J115" s="54">
        <v>4</v>
      </c>
      <c r="K115" s="54">
        <v>4</v>
      </c>
      <c r="L115" s="54">
        <v>4</v>
      </c>
      <c r="M115" s="54">
        <v>3.5</v>
      </c>
      <c r="N115" s="55">
        <f>(SUM(G115:M115)-LARGE(G115:M115,1)-LARGE(G115:M115,2)-SMALL(G115:M115,1)-SMALL(G115:M115,2))</f>
        <v>11.5</v>
      </c>
      <c r="O115" s="56">
        <f>(SUM(G115:M115)-LARGE(G115:M115,1)-LARGE(G115:M115,2)-SMALL(G115:M115,1)-SMALL(G115:M115,2))*F115</f>
        <v>27.599999999999998</v>
      </c>
      <c r="P115" s="57">
        <f t="shared" si="10"/>
        <v>217.15</v>
      </c>
      <c r="Q115" s="57"/>
      <c r="R115" s="60"/>
    </row>
    <row r="116" spans="3:18" ht="13.5" customHeight="1" outlineLevel="1">
      <c r="C116" s="65"/>
      <c r="D116" s="43" t="str">
        <f>'[1]СТАРТ+'!I128</f>
        <v>5134Д</v>
      </c>
      <c r="E116" s="44">
        <f>'[1]СТАРТ+'!J128</f>
        <v>7</v>
      </c>
      <c r="F116" s="53">
        <v>2.5</v>
      </c>
      <c r="G116" s="54">
        <v>5</v>
      </c>
      <c r="H116" s="54">
        <v>5</v>
      </c>
      <c r="I116" s="54">
        <v>5</v>
      </c>
      <c r="J116" s="54">
        <v>5</v>
      </c>
      <c r="K116" s="54">
        <v>4.5</v>
      </c>
      <c r="L116" s="54">
        <v>5</v>
      </c>
      <c r="M116" s="54">
        <v>5</v>
      </c>
      <c r="N116" s="55">
        <f>(SUM(G116:M116)-LARGE(G116:M116,1)-LARGE(G116:M116,2)-SMALL(G116:M116,1)-SMALL(G116:M116,2))</f>
        <v>15</v>
      </c>
      <c r="O116" s="56">
        <f>(SUM(G116:M116)-LARGE(G116:M116,1)-LARGE(G116:M116,2)-SMALL(G116:M116,1)-SMALL(G116:M116,2))*F116</f>
        <v>37.5</v>
      </c>
      <c r="P116" s="57">
        <f t="shared" si="10"/>
        <v>217.15</v>
      </c>
      <c r="Q116" s="57"/>
      <c r="R116" s="60"/>
    </row>
    <row r="117" spans="4:17" ht="12.75" outlineLevel="1">
      <c r="D117" s="61"/>
      <c r="F117" s="67">
        <v>7.6</v>
      </c>
      <c r="O117" s="69">
        <f>SUM(O114:O116)</f>
        <v>93.45</v>
      </c>
      <c r="P117" s="57">
        <f t="shared" si="10"/>
        <v>217.15</v>
      </c>
      <c r="Q117" s="57"/>
    </row>
    <row r="118" spans="1:18" s="51" customFormat="1" ht="15" customHeight="1">
      <c r="A118" s="43">
        <v>12</v>
      </c>
      <c r="B118" s="44">
        <f>'[1]СТАРТ+'!B86</f>
        <v>9</v>
      </c>
      <c r="C118" s="45" t="str">
        <f>'[1]СТАРТ+'!C86</f>
        <v>КАПИЦКАЯ ВИОЛЕТТА</v>
      </c>
      <c r="D118" s="46"/>
      <c r="E118" s="46"/>
      <c r="F118" s="47"/>
      <c r="G118" s="45"/>
      <c r="H118" s="45">
        <f>'[1]СТАРТ+'!I86</f>
        <v>1999</v>
      </c>
      <c r="I118" s="45" t="str">
        <f>'[1]СТАРТ+'!J86</f>
        <v>КМС</v>
      </c>
      <c r="J118" s="45" t="str">
        <f>'[1]СТАРТ+'!K86</f>
        <v>ЧЕЛЯБИНСК МБУДОД СДЮСШОР-7</v>
      </c>
      <c r="K118" s="48"/>
      <c r="L118" s="45"/>
      <c r="M118" s="45"/>
      <c r="N118" s="45"/>
      <c r="O118" s="43"/>
      <c r="P118" s="49">
        <f>SUM(O123:O126)</f>
        <v>216.04999999999998</v>
      </c>
      <c r="Q118" s="49">
        <f>O123</f>
        <v>114.05</v>
      </c>
      <c r="R118" s="50" t="str">
        <f>'[1]СТАРТ+'!O86</f>
        <v>ХАРЛАМОВ А.Е.,ПИРОЖКОВ Ю.В.</v>
      </c>
    </row>
    <row r="119" spans="1:18" s="51" customFormat="1" ht="13.5" customHeight="1" outlineLevel="1">
      <c r="A119" s="43"/>
      <c r="B119" s="44"/>
      <c r="C119" s="52"/>
      <c r="D119" s="43" t="str">
        <f>'[1]СТАРТ+'!C87</f>
        <v>103В</v>
      </c>
      <c r="E119" s="44">
        <f>'[1]СТАРТ+'!D87</f>
        <v>7</v>
      </c>
      <c r="F119" s="53">
        <v>1.6</v>
      </c>
      <c r="G119" s="54">
        <v>6</v>
      </c>
      <c r="H119" s="54">
        <v>6</v>
      </c>
      <c r="I119" s="54">
        <v>6</v>
      </c>
      <c r="J119" s="54">
        <v>6</v>
      </c>
      <c r="K119" s="54">
        <v>5.5</v>
      </c>
      <c r="L119" s="54">
        <v>5.5</v>
      </c>
      <c r="M119" s="54">
        <v>5.5</v>
      </c>
      <c r="N119" s="55">
        <f>(SUM(G119:M119)-LARGE(G119:M119,1)-LARGE(G119:M119,2)-SMALL(G119:M119,1)-SMALL(G119:M119,2))</f>
        <v>17.5</v>
      </c>
      <c r="O119" s="56">
        <f>(SUM(G119:M119)-LARGE(G119:M119,1)-LARGE(G119:M119,2)-SMALL(G119:M119,1)-SMALL(G119:M119,2))*F119</f>
        <v>28</v>
      </c>
      <c r="P119" s="57">
        <f aca="true" t="shared" si="11" ref="P119:P127">P118</f>
        <v>216.04999999999998</v>
      </c>
      <c r="Q119" s="57"/>
      <c r="R119" s="50"/>
    </row>
    <row r="120" spans="1:18" s="51" customFormat="1" ht="13.5" customHeight="1" outlineLevel="1">
      <c r="A120" s="43"/>
      <c r="B120" s="44"/>
      <c r="C120" s="52"/>
      <c r="D120" s="43" t="str">
        <f>'[1]СТАРТ+'!F87</f>
        <v>403В</v>
      </c>
      <c r="E120" s="44">
        <f>'[1]СТАРТ+'!G87</f>
        <v>7</v>
      </c>
      <c r="F120" s="53">
        <v>2.1</v>
      </c>
      <c r="G120" s="54">
        <v>5</v>
      </c>
      <c r="H120" s="54">
        <v>4.5</v>
      </c>
      <c r="I120" s="54">
        <v>5.5</v>
      </c>
      <c r="J120" s="54">
        <v>5</v>
      </c>
      <c r="K120" s="54">
        <v>4.5</v>
      </c>
      <c r="L120" s="54">
        <v>5.5</v>
      </c>
      <c r="M120" s="54">
        <v>5</v>
      </c>
      <c r="N120" s="55">
        <f>(SUM(G120:M120)-LARGE(G120:M120,1)-LARGE(G120:M120,2)-SMALL(G120:M120,1)-SMALL(G120:M120,2))</f>
        <v>15</v>
      </c>
      <c r="O120" s="56">
        <f>(SUM(G120:M120)-LARGE(G120:M120,1)-LARGE(G120:M120,2)-SMALL(G120:M120,1)-SMALL(G120:M120,2))*F120</f>
        <v>31.5</v>
      </c>
      <c r="P120" s="57">
        <f t="shared" si="11"/>
        <v>216.04999999999998</v>
      </c>
      <c r="Q120" s="57"/>
      <c r="R120" s="50"/>
    </row>
    <row r="121" spans="3:18" ht="13.5" customHeight="1" outlineLevel="1">
      <c r="C121" s="59"/>
      <c r="D121" s="43" t="str">
        <f>'[1]СТАРТ+'!I87</f>
        <v>301В</v>
      </c>
      <c r="E121" s="44">
        <f>'[1]СТАРТ+'!J87</f>
        <v>7</v>
      </c>
      <c r="F121" s="53">
        <v>1.9</v>
      </c>
      <c r="G121" s="54">
        <v>5</v>
      </c>
      <c r="H121" s="54">
        <v>4.5</v>
      </c>
      <c r="I121" s="54">
        <v>5</v>
      </c>
      <c r="J121" s="54">
        <v>5.5</v>
      </c>
      <c r="K121" s="54">
        <v>4.5</v>
      </c>
      <c r="L121" s="54">
        <v>5</v>
      </c>
      <c r="M121" s="54">
        <v>4.5</v>
      </c>
      <c r="N121" s="55">
        <f>(SUM(G121:M121)-LARGE(G121:M121,1)-LARGE(G121:M121,2)-SMALL(G121:M121,1)-SMALL(G121:M121,2))</f>
        <v>14.5</v>
      </c>
      <c r="O121" s="56">
        <f>(SUM(G121:M121)-LARGE(G121:M121,1)-LARGE(G121:M121,2)-SMALL(G121:M121,1)-SMALL(G121:M121,2))*F121</f>
        <v>27.549999999999997</v>
      </c>
      <c r="P121" s="57">
        <f t="shared" si="11"/>
        <v>216.04999999999998</v>
      </c>
      <c r="Q121" s="57"/>
      <c r="R121" s="60"/>
    </row>
    <row r="122" spans="3:18" ht="13.5" customHeight="1" outlineLevel="1">
      <c r="C122" s="59"/>
      <c r="D122" s="43" t="str">
        <f>'[1]СТАРТ+'!L87</f>
        <v>5231Д</v>
      </c>
      <c r="E122" s="44">
        <f>'[1]СТАРТ+'!M87</f>
        <v>7</v>
      </c>
      <c r="F122" s="53">
        <v>2</v>
      </c>
      <c r="G122" s="54">
        <v>5</v>
      </c>
      <c r="H122" s="54">
        <v>4.5</v>
      </c>
      <c r="I122" s="54">
        <v>4.5</v>
      </c>
      <c r="J122" s="54">
        <v>5</v>
      </c>
      <c r="K122" s="54">
        <v>4.5</v>
      </c>
      <c r="L122" s="54">
        <v>4.5</v>
      </c>
      <c r="M122" s="54">
        <v>4.5</v>
      </c>
      <c r="N122" s="55">
        <f>(SUM(G122:M122)-LARGE(G122:M122,1)-LARGE(G122:M122,2)-SMALL(G122:M122,1)-SMALL(G122:M122,2))</f>
        <v>13.5</v>
      </c>
      <c r="O122" s="56">
        <f>(SUM(G122:M122)-LARGE(G122:M122,1)-LARGE(G122:M122,2)-SMALL(G122:M122,1)-SMALL(G122:M122,2))*F122</f>
        <v>27</v>
      </c>
      <c r="P122" s="57">
        <f t="shared" si="11"/>
        <v>216.04999999999998</v>
      </c>
      <c r="Q122" s="57"/>
      <c r="R122" s="60"/>
    </row>
    <row r="123" spans="3:18" ht="13.5" customHeight="1" outlineLevel="1">
      <c r="C123" s="59"/>
      <c r="D123" s="61"/>
      <c r="E123" s="62"/>
      <c r="F123" s="63">
        <v>7.6</v>
      </c>
      <c r="G123" s="54"/>
      <c r="H123" s="54"/>
      <c r="I123" s="54"/>
      <c r="J123" s="54"/>
      <c r="K123" s="54"/>
      <c r="L123" s="54"/>
      <c r="M123" s="54"/>
      <c r="N123" s="55"/>
      <c r="O123" s="64">
        <f>SUM(O119:O122)</f>
        <v>114.05</v>
      </c>
      <c r="P123" s="57">
        <f t="shared" si="11"/>
        <v>216.04999999999998</v>
      </c>
      <c r="Q123" s="57"/>
      <c r="R123" s="60"/>
    </row>
    <row r="124" spans="3:18" ht="13.5" customHeight="1" outlineLevel="1">
      <c r="C124" s="59"/>
      <c r="D124" s="43" t="str">
        <f>'[1]СТАРТ+'!C88</f>
        <v>105В</v>
      </c>
      <c r="E124" s="44">
        <f>'[1]СТАРТ+'!D88</f>
        <v>7</v>
      </c>
      <c r="F124" s="53">
        <v>2.4</v>
      </c>
      <c r="G124" s="54">
        <v>3</v>
      </c>
      <c r="H124" s="54">
        <v>3</v>
      </c>
      <c r="I124" s="54">
        <v>3.5</v>
      </c>
      <c r="J124" s="54">
        <v>4</v>
      </c>
      <c r="K124" s="54">
        <v>3</v>
      </c>
      <c r="L124" s="54">
        <v>3.5</v>
      </c>
      <c r="M124" s="54">
        <v>3</v>
      </c>
      <c r="N124" s="55">
        <f>(SUM(G124:M124)-LARGE(G124:M124,1)-LARGE(G124:M124,2)-SMALL(G124:M124,1)-SMALL(G124:M124,2))</f>
        <v>9.5</v>
      </c>
      <c r="O124" s="56">
        <f>(SUM(G124:M124)-LARGE(G124:M124,1)-LARGE(G124:M124,2)-SMALL(G124:M124,1)-SMALL(G124:M124,2))*F124</f>
        <v>22.8</v>
      </c>
      <c r="P124" s="57">
        <f t="shared" si="11"/>
        <v>216.04999999999998</v>
      </c>
      <c r="Q124" s="57"/>
      <c r="R124" s="60"/>
    </row>
    <row r="125" spans="3:18" ht="13.5" customHeight="1" outlineLevel="1">
      <c r="C125" s="59"/>
      <c r="D125" s="43" t="str">
        <f>'[1]СТАРТ+'!F88</f>
        <v>5233Д</v>
      </c>
      <c r="E125" s="44">
        <f>'[1]СТАРТ+'!G88</f>
        <v>7</v>
      </c>
      <c r="F125" s="53">
        <v>2.4</v>
      </c>
      <c r="G125" s="54">
        <v>5.5</v>
      </c>
      <c r="H125" s="54">
        <v>5.5</v>
      </c>
      <c r="I125" s="54">
        <v>4.5</v>
      </c>
      <c r="J125" s="54">
        <v>5</v>
      </c>
      <c r="K125" s="54">
        <v>5.5</v>
      </c>
      <c r="L125" s="54">
        <v>5</v>
      </c>
      <c r="M125" s="54">
        <v>5</v>
      </c>
      <c r="N125" s="55">
        <f>(SUM(G125:M125)-LARGE(G125:M125,1)-LARGE(G125:M125,2)-SMALL(G125:M125,1)-SMALL(G125:M125,2))</f>
        <v>15.5</v>
      </c>
      <c r="O125" s="56">
        <f>(SUM(G125:M125)-LARGE(G125:M125,1)-LARGE(G125:M125,2)-SMALL(G125:M125,1)-SMALL(G125:M125,2))*F125</f>
        <v>37.199999999999996</v>
      </c>
      <c r="P125" s="57">
        <f t="shared" si="11"/>
        <v>216.04999999999998</v>
      </c>
      <c r="Q125" s="57"/>
      <c r="R125" s="60"/>
    </row>
    <row r="126" spans="3:18" ht="13.5" customHeight="1" outlineLevel="1">
      <c r="C126" s="65"/>
      <c r="D126" s="43" t="str">
        <f>'[1]СТАРТ+'!I88</f>
        <v>205С</v>
      </c>
      <c r="E126" s="44">
        <f>'[1]СТАРТ+'!J88</f>
        <v>7</v>
      </c>
      <c r="F126" s="53">
        <v>2.8</v>
      </c>
      <c r="G126" s="54">
        <v>5</v>
      </c>
      <c r="H126" s="54">
        <v>5</v>
      </c>
      <c r="I126" s="54">
        <v>5.5</v>
      </c>
      <c r="J126" s="54">
        <v>5</v>
      </c>
      <c r="K126" s="54">
        <v>5.5</v>
      </c>
      <c r="L126" s="54">
        <v>5</v>
      </c>
      <c r="M126" s="54">
        <v>5</v>
      </c>
      <c r="N126" s="55">
        <f>(SUM(G126:M126)-LARGE(G126:M126,1)-LARGE(G126:M126,2)-SMALL(G126:M126,1)-SMALL(G126:M126,2))</f>
        <v>15</v>
      </c>
      <c r="O126" s="56">
        <f>(SUM(G126:M126)-LARGE(G126:M126,1)-LARGE(G126:M126,2)-SMALL(G126:M126,1)-SMALL(G126:M126,2))*F126</f>
        <v>42</v>
      </c>
      <c r="P126" s="57">
        <f t="shared" si="11"/>
        <v>216.04999999999998</v>
      </c>
      <c r="Q126" s="57"/>
      <c r="R126" s="60"/>
    </row>
    <row r="127" spans="4:17" ht="12.75" outlineLevel="1">
      <c r="D127" s="61"/>
      <c r="F127" s="67">
        <v>7.6</v>
      </c>
      <c r="O127" s="69">
        <f>SUM(O124:O126)</f>
        <v>102</v>
      </c>
      <c r="P127" s="57">
        <f t="shared" si="11"/>
        <v>216.04999999999998</v>
      </c>
      <c r="Q127" s="57"/>
    </row>
    <row r="128" spans="1:18" s="51" customFormat="1" ht="15" customHeight="1">
      <c r="A128" s="43">
        <v>13</v>
      </c>
      <c r="B128" s="44">
        <f>'[1]СТАРТ+'!B106</f>
        <v>11</v>
      </c>
      <c r="C128" s="45" t="str">
        <f>'[1]СТАРТ+'!C106</f>
        <v>ГРЕБНЕВА МАЛИНИ</v>
      </c>
      <c r="D128" s="46"/>
      <c r="E128" s="46"/>
      <c r="F128" s="47"/>
      <c r="G128" s="45"/>
      <c r="H128" s="45">
        <f>'[1]СТАРТ+'!I106</f>
        <v>2000</v>
      </c>
      <c r="I128" s="45" t="str">
        <f>'[1]СТАРТ+'!J106</f>
        <v>КМС</v>
      </c>
      <c r="J128" s="45" t="str">
        <f>'[1]СТАРТ+'!K106</f>
        <v>ПЕНЗА, ПОСДЮСШОР УОР</v>
      </c>
      <c r="K128" s="48"/>
      <c r="L128" s="45"/>
      <c r="M128" s="45"/>
      <c r="N128" s="45"/>
      <c r="O128" s="43"/>
      <c r="P128" s="49">
        <f>SUM(O133:O136)</f>
        <v>195.10000000000002</v>
      </c>
      <c r="Q128" s="49">
        <f>O133</f>
        <v>122.25</v>
      </c>
      <c r="R128" s="50" t="str">
        <f>'[1]СТАРТ+'!O106</f>
        <v>МАКАРЕНКО А.А.</v>
      </c>
    </row>
    <row r="129" spans="1:18" s="51" customFormat="1" ht="13.5" customHeight="1" outlineLevel="1">
      <c r="A129" s="43"/>
      <c r="B129" s="44"/>
      <c r="C129" s="52"/>
      <c r="D129" s="43" t="str">
        <f>'[1]СТАРТ+'!C107</f>
        <v>103В</v>
      </c>
      <c r="E129" s="44">
        <f>'[1]СТАРТ+'!D107</f>
        <v>7</v>
      </c>
      <c r="F129" s="53">
        <v>1.6</v>
      </c>
      <c r="G129" s="54">
        <v>5</v>
      </c>
      <c r="H129" s="54">
        <v>5</v>
      </c>
      <c r="I129" s="54">
        <v>5</v>
      </c>
      <c r="J129" s="54">
        <v>5</v>
      </c>
      <c r="K129" s="54">
        <v>5</v>
      </c>
      <c r="L129" s="54">
        <v>5</v>
      </c>
      <c r="M129" s="54">
        <v>5</v>
      </c>
      <c r="N129" s="55">
        <f>(SUM(G129:M129)-LARGE(G129:M129,1)-LARGE(G129:M129,2)-SMALL(G129:M129,1)-SMALL(G129:M129,2))</f>
        <v>15</v>
      </c>
      <c r="O129" s="56">
        <f>(SUM(G129:M129)-LARGE(G129:M129,1)-LARGE(G129:M129,2)-SMALL(G129:M129,1)-SMALL(G129:M129,2))*F129</f>
        <v>24</v>
      </c>
      <c r="P129" s="57">
        <f aca="true" t="shared" si="12" ref="P129:P137">P128</f>
        <v>195.10000000000002</v>
      </c>
      <c r="Q129" s="57"/>
      <c r="R129" s="50"/>
    </row>
    <row r="130" spans="1:18" s="51" customFormat="1" ht="13.5" customHeight="1" outlineLevel="1">
      <c r="A130" s="43"/>
      <c r="B130" s="44"/>
      <c r="C130" s="52"/>
      <c r="D130" s="43" t="str">
        <f>'[1]СТАРТ+'!F107</f>
        <v>403В</v>
      </c>
      <c r="E130" s="44">
        <f>'[1]СТАРТ+'!G107</f>
        <v>7</v>
      </c>
      <c r="F130" s="53">
        <v>2.1</v>
      </c>
      <c r="G130" s="54">
        <v>6.5</v>
      </c>
      <c r="H130" s="54">
        <v>6</v>
      </c>
      <c r="I130" s="54">
        <v>6</v>
      </c>
      <c r="J130" s="54">
        <v>6</v>
      </c>
      <c r="K130" s="54">
        <v>6.5</v>
      </c>
      <c r="L130" s="54">
        <v>6</v>
      </c>
      <c r="M130" s="54">
        <v>6</v>
      </c>
      <c r="N130" s="55">
        <f>(SUM(G130:M130)-LARGE(G130:M130,1)-LARGE(G130:M130,2)-SMALL(G130:M130,1)-SMALL(G130:M130,2))</f>
        <v>18</v>
      </c>
      <c r="O130" s="56">
        <f>(SUM(G130:M130)-LARGE(G130:M130,1)-LARGE(G130:M130,2)-SMALL(G130:M130,1)-SMALL(G130:M130,2))*F130</f>
        <v>37.800000000000004</v>
      </c>
      <c r="P130" s="57">
        <f t="shared" si="12"/>
        <v>195.10000000000002</v>
      </c>
      <c r="Q130" s="57"/>
      <c r="R130" s="50"/>
    </row>
    <row r="131" spans="3:18" ht="13.5" customHeight="1" outlineLevel="1">
      <c r="C131" s="59"/>
      <c r="D131" s="43" t="str">
        <f>'[1]СТАРТ+'!I107</f>
        <v>612В</v>
      </c>
      <c r="E131" s="44">
        <f>'[1]СТАРТ+'!J107</f>
        <v>5</v>
      </c>
      <c r="F131" s="53">
        <v>1.7</v>
      </c>
      <c r="G131" s="54">
        <v>5</v>
      </c>
      <c r="H131" s="54">
        <v>5.5</v>
      </c>
      <c r="I131" s="54">
        <v>5.5</v>
      </c>
      <c r="J131" s="54">
        <v>4.5</v>
      </c>
      <c r="K131" s="54">
        <v>5</v>
      </c>
      <c r="L131" s="54">
        <v>5</v>
      </c>
      <c r="M131" s="54">
        <v>5.5</v>
      </c>
      <c r="N131" s="55">
        <f>(SUM(G131:M131)-LARGE(G131:M131,1)-LARGE(G131:M131,2)-SMALL(G131:M131,1)-SMALL(G131:M131,2))</f>
        <v>15.5</v>
      </c>
      <c r="O131" s="56">
        <f>(SUM(G131:M131)-LARGE(G131:M131,1)-LARGE(G131:M131,2)-SMALL(G131:M131,1)-SMALL(G131:M131,2))*F131</f>
        <v>26.349999999999998</v>
      </c>
      <c r="P131" s="57">
        <f t="shared" si="12"/>
        <v>195.10000000000002</v>
      </c>
      <c r="Q131" s="57"/>
      <c r="R131" s="60"/>
    </row>
    <row r="132" spans="3:18" ht="13.5" customHeight="1" outlineLevel="1">
      <c r="C132" s="59"/>
      <c r="D132" s="43" t="str">
        <f>'[1]СТАРТ+'!L107</f>
        <v>5132Д</v>
      </c>
      <c r="E132" s="44">
        <f>'[1]СТАРТ+'!M107</f>
        <v>5</v>
      </c>
      <c r="F132" s="53">
        <v>2.2</v>
      </c>
      <c r="G132" s="54">
        <v>6</v>
      </c>
      <c r="H132" s="54">
        <v>5</v>
      </c>
      <c r="I132" s="54">
        <v>5</v>
      </c>
      <c r="J132" s="54">
        <v>5</v>
      </c>
      <c r="K132" s="54">
        <v>5.5</v>
      </c>
      <c r="L132" s="54">
        <v>5</v>
      </c>
      <c r="M132" s="54">
        <v>5.5</v>
      </c>
      <c r="N132" s="55">
        <f>(SUM(G132:M132)-LARGE(G132:M132,1)-LARGE(G132:M132,2)-SMALL(G132:M132,1)-SMALL(G132:M132,2))</f>
        <v>15.5</v>
      </c>
      <c r="O132" s="56">
        <f>(SUM(G132:M132)-LARGE(G132:M132,1)-LARGE(G132:M132,2)-SMALL(G132:M132,1)-SMALL(G132:M132,2))*F132</f>
        <v>34.1</v>
      </c>
      <c r="P132" s="57">
        <f t="shared" si="12"/>
        <v>195.10000000000002</v>
      </c>
      <c r="Q132" s="57"/>
      <c r="R132" s="60"/>
    </row>
    <row r="133" spans="3:18" ht="13.5" customHeight="1" outlineLevel="1">
      <c r="C133" s="59"/>
      <c r="D133" s="61"/>
      <c r="E133" s="62"/>
      <c r="F133" s="63">
        <v>7.6</v>
      </c>
      <c r="G133" s="54"/>
      <c r="H133" s="54"/>
      <c r="I133" s="54"/>
      <c r="J133" s="54"/>
      <c r="K133" s="54"/>
      <c r="L133" s="54"/>
      <c r="M133" s="54"/>
      <c r="N133" s="55"/>
      <c r="O133" s="64">
        <f>SUM(O129:O132)</f>
        <v>122.25</v>
      </c>
      <c r="P133" s="57">
        <f t="shared" si="12"/>
        <v>195.10000000000002</v>
      </c>
      <c r="Q133" s="57"/>
      <c r="R133" s="60"/>
    </row>
    <row r="134" spans="3:18" ht="13.5" customHeight="1" outlineLevel="1">
      <c r="C134" s="59"/>
      <c r="D134" s="43" t="str">
        <f>'[1]СТАРТ+'!C108</f>
        <v>205С</v>
      </c>
      <c r="E134" s="44">
        <f>'[1]СТАРТ+'!D108</f>
        <v>7</v>
      </c>
      <c r="F134" s="53">
        <v>2.8</v>
      </c>
      <c r="G134" s="54">
        <v>1.5</v>
      </c>
      <c r="H134" s="54">
        <v>1</v>
      </c>
      <c r="I134" s="54">
        <v>2</v>
      </c>
      <c r="J134" s="54">
        <v>1</v>
      </c>
      <c r="K134" s="54">
        <v>1</v>
      </c>
      <c r="L134" s="54">
        <v>1</v>
      </c>
      <c r="M134" s="54">
        <v>2</v>
      </c>
      <c r="N134" s="55">
        <f>(SUM(G134:M134)-LARGE(G134:M134,1)-LARGE(G134:M134,2)-SMALL(G134:M134,1)-SMALL(G134:M134,2))</f>
        <v>3.5</v>
      </c>
      <c r="O134" s="56">
        <f>(SUM(G134:M134)-LARGE(G134:M134,1)-LARGE(G134:M134,2)-SMALL(G134:M134,1)-SMALL(G134:M134,2))*F134</f>
        <v>9.799999999999999</v>
      </c>
      <c r="P134" s="57">
        <f t="shared" si="12"/>
        <v>195.10000000000002</v>
      </c>
      <c r="Q134" s="57"/>
      <c r="R134" s="60"/>
    </row>
    <row r="135" spans="3:18" ht="13.5" customHeight="1" outlineLevel="1">
      <c r="C135" s="59"/>
      <c r="D135" s="43" t="str">
        <f>'[1]СТАРТ+'!F108</f>
        <v>105С</v>
      </c>
      <c r="E135" s="44">
        <f>'[1]СТАРТ+'!G108</f>
        <v>7</v>
      </c>
      <c r="F135" s="53">
        <v>2.2</v>
      </c>
      <c r="G135" s="54">
        <v>5.5</v>
      </c>
      <c r="H135" s="54">
        <v>6</v>
      </c>
      <c r="I135" s="54">
        <v>5.5</v>
      </c>
      <c r="J135" s="54">
        <v>5.5</v>
      </c>
      <c r="K135" s="54">
        <v>6</v>
      </c>
      <c r="L135" s="54">
        <v>6</v>
      </c>
      <c r="M135" s="54">
        <v>5</v>
      </c>
      <c r="N135" s="55">
        <f>(SUM(G135:M135)-LARGE(G135:M135,1)-LARGE(G135:M135,2)-SMALL(G135:M135,1)-SMALL(G135:M135,2))</f>
        <v>17</v>
      </c>
      <c r="O135" s="56">
        <f>(SUM(G135:M135)-LARGE(G135:M135,1)-LARGE(G135:M135,2)-SMALL(G135:M135,1)-SMALL(G135:M135,2))*F135</f>
        <v>37.400000000000006</v>
      </c>
      <c r="P135" s="57">
        <f t="shared" si="12"/>
        <v>195.10000000000002</v>
      </c>
      <c r="Q135" s="57"/>
      <c r="R135" s="60"/>
    </row>
    <row r="136" spans="3:18" ht="13.5" customHeight="1" outlineLevel="1">
      <c r="C136" s="65"/>
      <c r="D136" s="43" t="str">
        <f>'[1]СТАРТ+'!I108</f>
        <v>405С</v>
      </c>
      <c r="E136" s="44">
        <f>'[1]СТАРТ+'!J108</f>
        <v>7</v>
      </c>
      <c r="F136" s="53">
        <v>2.7</v>
      </c>
      <c r="G136" s="54">
        <v>4</v>
      </c>
      <c r="H136" s="54">
        <v>3</v>
      </c>
      <c r="I136" s="54">
        <v>4</v>
      </c>
      <c r="J136" s="54">
        <v>3</v>
      </c>
      <c r="K136" s="54">
        <v>3</v>
      </c>
      <c r="L136" s="54">
        <v>3.5</v>
      </c>
      <c r="M136" s="54">
        <v>3</v>
      </c>
      <c r="N136" s="55">
        <f>(SUM(G136:M136)-LARGE(G136:M136,1)-LARGE(G136:M136,2)-SMALL(G136:M136,1)-SMALL(G136:M136,2))</f>
        <v>9.5</v>
      </c>
      <c r="O136" s="56">
        <f>(SUM(G136:M136)-LARGE(G136:M136,1)-LARGE(G136:M136,2)-SMALL(G136:M136,1)-SMALL(G136:M136,2))*F136</f>
        <v>25.650000000000002</v>
      </c>
      <c r="P136" s="57">
        <f t="shared" si="12"/>
        <v>195.10000000000002</v>
      </c>
      <c r="Q136" s="57"/>
      <c r="R136" s="60"/>
    </row>
    <row r="137" spans="4:17" ht="12.75" outlineLevel="1">
      <c r="D137" s="61"/>
      <c r="F137" s="67">
        <v>7.7</v>
      </c>
      <c r="O137" s="69">
        <f>SUM(O134:O136)</f>
        <v>72.85000000000001</v>
      </c>
      <c r="P137" s="57">
        <f t="shared" si="12"/>
        <v>195.10000000000002</v>
      </c>
      <c r="Q137" s="57"/>
    </row>
  </sheetData>
  <mergeCells count="1">
    <mergeCell ref="G5:M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tabSelected="1" workbookViewId="0" topLeftCell="A1">
      <selection activeCell="U23" sqref="U23"/>
    </sheetView>
  </sheetViews>
  <sheetFormatPr defaultColWidth="8.00390625" defaultRowHeight="12.75" outlineLevelRow="1"/>
  <cols>
    <col min="1" max="1" width="6.25390625" style="58" customWidth="1"/>
    <col min="2" max="2" width="3.125" style="80" hidden="1" customWidth="1"/>
    <col min="3" max="3" width="2.375" style="7" customWidth="1"/>
    <col min="4" max="4" width="7.00390625" style="66" customWidth="1"/>
    <col min="5" max="5" width="4.125" style="66" customWidth="1"/>
    <col min="6" max="6" width="5.625" style="71" customWidth="1"/>
    <col min="7" max="7" width="5.625" style="7" customWidth="1"/>
    <col min="8" max="11" width="5.75390625" style="68" customWidth="1"/>
    <col min="12" max="12" width="5.00390625" style="7" customWidth="1"/>
    <col min="13" max="13" width="5.875" style="7" customWidth="1"/>
    <col min="14" max="14" width="6.75390625" style="7" hidden="1" customWidth="1"/>
    <col min="15" max="15" width="10.75390625" style="7" customWidth="1"/>
    <col min="16" max="16" width="10.25390625" style="72" customWidth="1"/>
    <col min="17" max="17" width="9.25390625" style="72" customWidth="1"/>
    <col min="18" max="18" width="11.375" style="72" customWidth="1"/>
    <col min="19" max="19" width="8.75390625" style="70" customWidth="1"/>
    <col min="20" max="21" width="8.00390625" style="7" customWidth="1"/>
    <col min="22" max="22" width="12.25390625" style="7" customWidth="1"/>
    <col min="23" max="16384" width="8.00390625" style="7" customWidth="1"/>
  </cols>
  <sheetData>
    <row r="1" spans="1:19" ht="15">
      <c r="A1" s="1"/>
      <c r="B1" s="73"/>
      <c r="C1" s="2"/>
      <c r="D1" s="3"/>
      <c r="E1" s="3"/>
      <c r="F1" s="4"/>
      <c r="G1" s="3"/>
      <c r="H1" s="2"/>
      <c r="I1" s="2"/>
      <c r="J1" s="2"/>
      <c r="K1" s="5"/>
      <c r="L1" s="2"/>
      <c r="M1" s="2"/>
      <c r="N1" s="2"/>
      <c r="O1" s="2"/>
      <c r="P1" s="6"/>
      <c r="Q1" s="6"/>
      <c r="R1" s="6"/>
      <c r="S1" s="2"/>
    </row>
    <row r="2" spans="1:19" ht="15.75">
      <c r="A2" s="8"/>
      <c r="B2" s="74"/>
      <c r="C2" s="9"/>
      <c r="D2" s="10" t="s">
        <v>11</v>
      </c>
      <c r="E2" s="11"/>
      <c r="F2" s="12"/>
      <c r="G2" s="8"/>
      <c r="H2" s="8"/>
      <c r="I2" s="8"/>
      <c r="J2" s="8"/>
      <c r="K2" s="8"/>
      <c r="L2" s="8"/>
      <c r="M2" s="8"/>
      <c r="N2" s="2"/>
      <c r="O2" s="2"/>
      <c r="P2" s="6"/>
      <c r="Q2" s="6"/>
      <c r="R2" s="6"/>
      <c r="S2" s="2"/>
    </row>
    <row r="3" spans="1:19" ht="15.75">
      <c r="A3" s="13"/>
      <c r="B3" s="75"/>
      <c r="C3" s="3"/>
      <c r="D3" s="10" t="str">
        <f>'[1]СТАРТ+ФИН'!C4</f>
        <v>ВЫШКА, ЮНИОРКИ, ГРУППА "В"</v>
      </c>
      <c r="E3" s="10"/>
      <c r="F3" s="10"/>
      <c r="G3" s="10"/>
      <c r="H3" s="10"/>
      <c r="I3" s="10"/>
      <c r="J3" s="10"/>
      <c r="K3" s="14"/>
      <c r="L3" s="2"/>
      <c r="M3" s="2"/>
      <c r="N3" s="2"/>
      <c r="O3" s="2"/>
      <c r="P3" s="6"/>
      <c r="Q3" s="6"/>
      <c r="R3" s="6"/>
      <c r="S3" s="2"/>
    </row>
    <row r="4" spans="1:19" ht="15">
      <c r="A4" s="13"/>
      <c r="B4" s="75"/>
      <c r="D4" s="3"/>
      <c r="E4" s="3"/>
      <c r="F4" s="4"/>
      <c r="G4" s="15"/>
      <c r="H4" s="15"/>
      <c r="I4" s="15"/>
      <c r="J4" s="15"/>
      <c r="K4" s="15"/>
      <c r="L4" s="2"/>
      <c r="M4" s="2"/>
      <c r="N4" s="2"/>
      <c r="O4" s="2"/>
      <c r="P4" s="6"/>
      <c r="Q4" s="6"/>
      <c r="R4" s="6"/>
      <c r="S4" s="2"/>
    </row>
    <row r="5" spans="1:19" ht="12.75" customHeight="1">
      <c r="A5" s="16"/>
      <c r="B5" s="76"/>
      <c r="C5" s="17" t="s">
        <v>1</v>
      </c>
      <c r="D5" s="18"/>
      <c r="E5" s="18"/>
      <c r="F5" s="19"/>
      <c r="G5" s="20" t="s">
        <v>2</v>
      </c>
      <c r="H5" s="21"/>
      <c r="I5" s="21"/>
      <c r="J5" s="21"/>
      <c r="K5" s="21"/>
      <c r="L5" s="21"/>
      <c r="M5" s="21"/>
      <c r="N5" s="22"/>
      <c r="O5" s="22"/>
      <c r="P5" s="24" t="s">
        <v>12</v>
      </c>
      <c r="Q5" s="24" t="s">
        <v>3</v>
      </c>
      <c r="R5" s="24" t="s">
        <v>13</v>
      </c>
      <c r="S5" s="25"/>
    </row>
    <row r="6" spans="1:19" ht="13.5" thickBot="1">
      <c r="A6" s="26" t="s">
        <v>4</v>
      </c>
      <c r="B6" s="77" t="s">
        <v>5</v>
      </c>
      <c r="C6" s="27"/>
      <c r="D6" s="28" t="s">
        <v>6</v>
      </c>
      <c r="E6" s="28"/>
      <c r="F6" s="29" t="s">
        <v>7</v>
      </c>
      <c r="G6" s="30">
        <v>1</v>
      </c>
      <c r="H6" s="30">
        <v>2</v>
      </c>
      <c r="I6" s="30">
        <v>3</v>
      </c>
      <c r="J6" s="30">
        <v>4</v>
      </c>
      <c r="K6" s="30">
        <v>5</v>
      </c>
      <c r="L6" s="30">
        <v>6</v>
      </c>
      <c r="M6" s="30">
        <v>7</v>
      </c>
      <c r="N6" s="30"/>
      <c r="O6" s="31"/>
      <c r="P6" s="32" t="s">
        <v>8</v>
      </c>
      <c r="Q6" s="33" t="s">
        <v>9</v>
      </c>
      <c r="R6" s="33" t="s">
        <v>8</v>
      </c>
      <c r="S6" s="34" t="s">
        <v>10</v>
      </c>
    </row>
    <row r="7" spans="1:19" ht="12.75">
      <c r="A7" s="35"/>
      <c r="B7" s="78"/>
      <c r="C7" s="36"/>
      <c r="D7" s="37"/>
      <c r="E7" s="37"/>
      <c r="F7" s="38"/>
      <c r="G7" s="39"/>
      <c r="H7" s="39"/>
      <c r="I7" s="39"/>
      <c r="J7" s="39"/>
      <c r="K7" s="39"/>
      <c r="L7" s="39"/>
      <c r="M7" s="39"/>
      <c r="N7" s="39"/>
      <c r="O7" s="40"/>
      <c r="P7" s="41">
        <v>9999</v>
      </c>
      <c r="Q7" s="41"/>
      <c r="R7" s="41">
        <v>999</v>
      </c>
      <c r="S7" s="42"/>
    </row>
    <row r="8" spans="1:19" s="51" customFormat="1" ht="15" customHeight="1">
      <c r="A8" s="43">
        <v>1</v>
      </c>
      <c r="B8" s="79">
        <f>'[1]СТАРТ+ФИН'!B61</f>
        <v>12</v>
      </c>
      <c r="C8" s="45" t="str">
        <f>'[1]СТАРТ+ФИН'!C61</f>
        <v>БЕЛОВА ВАЛЕРИЯ</v>
      </c>
      <c r="D8" s="46"/>
      <c r="E8" s="46"/>
      <c r="F8" s="47"/>
      <c r="G8" s="45"/>
      <c r="H8" s="45">
        <f>'[1]СТАРТ+ФИН'!I61</f>
        <v>2000</v>
      </c>
      <c r="I8" s="45" t="str">
        <f>'[1]СТАРТ+ФИН'!J61</f>
        <v>МС</v>
      </c>
      <c r="J8" s="45" t="str">
        <f>'[1]СТАРТ+ФИН'!K61</f>
        <v>ПЕНЗА, ПОСДЮСШОР</v>
      </c>
      <c r="K8" s="48"/>
      <c r="L8" s="45"/>
      <c r="M8" s="45"/>
      <c r="N8" s="45"/>
      <c r="O8" s="43"/>
      <c r="P8" s="49">
        <f>SUM(O12:O12)</f>
        <v>191.4</v>
      </c>
      <c r="Q8" s="49">
        <v>181.5</v>
      </c>
      <c r="R8" s="49">
        <v>372.9</v>
      </c>
      <c r="S8" s="50" t="str">
        <f>'[1]СТАРТ+ФИН'!L61</f>
        <v>БЕЛОВ В.Г.</v>
      </c>
    </row>
    <row r="9" spans="1:19" s="51" customFormat="1" ht="13.5" customHeight="1" outlineLevel="1">
      <c r="A9" s="43"/>
      <c r="B9" s="79"/>
      <c r="C9" s="52"/>
      <c r="D9" s="43" t="str">
        <f>'[1]СТАРТ+ФИН'!C62</f>
        <v>6241В</v>
      </c>
      <c r="E9" s="44">
        <f>'[1]СТАРТ+ФИН'!D62</f>
        <v>10</v>
      </c>
      <c r="F9" s="53">
        <v>2.7</v>
      </c>
      <c r="G9" s="54">
        <v>7</v>
      </c>
      <c r="H9" s="54">
        <v>7.5</v>
      </c>
      <c r="I9" s="54">
        <v>7</v>
      </c>
      <c r="J9" s="54">
        <v>7.5</v>
      </c>
      <c r="K9" s="54">
        <v>7.5</v>
      </c>
      <c r="L9" s="54">
        <v>7.5</v>
      </c>
      <c r="M9" s="54">
        <v>7</v>
      </c>
      <c r="N9" s="55">
        <f>(SUM(G9:M9)-LARGE(G9:M9,1)-LARGE(G9:M9,2)-SMALL(G9:M9,1)-SMALL(G9:M9,2))</f>
        <v>22</v>
      </c>
      <c r="O9" s="56">
        <f>(SUM(G9:M9)-LARGE(G9:M9,1)-LARGE(G9:M9,2)-SMALL(G9:M9,1)-SMALL(G9:M9,2))*F9</f>
        <v>59.400000000000006</v>
      </c>
      <c r="P9" s="57">
        <f>P8</f>
        <v>191.4</v>
      </c>
      <c r="Q9" s="57"/>
      <c r="R9" s="57">
        <v>372.9</v>
      </c>
      <c r="S9" s="50"/>
    </row>
    <row r="10" spans="1:19" s="51" customFormat="1" ht="13.5" customHeight="1" outlineLevel="1">
      <c r="A10" s="43"/>
      <c r="B10" s="79"/>
      <c r="C10" s="52"/>
      <c r="D10" s="43" t="str">
        <f>'[1]СТАРТ+ФИН'!F62</f>
        <v>107В</v>
      </c>
      <c r="E10" s="44">
        <f>'[1]СТАРТ+ФИН'!G62</f>
        <v>10</v>
      </c>
      <c r="F10" s="53">
        <v>3</v>
      </c>
      <c r="G10" s="54">
        <v>6</v>
      </c>
      <c r="H10" s="54">
        <v>6</v>
      </c>
      <c r="I10" s="54">
        <v>7</v>
      </c>
      <c r="J10" s="54">
        <v>7</v>
      </c>
      <c r="K10" s="54">
        <v>7</v>
      </c>
      <c r="L10" s="54">
        <v>6.5</v>
      </c>
      <c r="M10" s="54">
        <v>6.5</v>
      </c>
      <c r="N10" s="55">
        <f>(SUM(G10:M10)-LARGE(G10:M10,1)-LARGE(G10:M10,2)-SMALL(G10:M10,1)-SMALL(G10:M10,2))</f>
        <v>20</v>
      </c>
      <c r="O10" s="56">
        <f>(SUM(G10:M10)-LARGE(G10:M10,1)-LARGE(G10:M10,2)-SMALL(G10:M10,1)-SMALL(G10:M10,2))*F10</f>
        <v>60</v>
      </c>
      <c r="P10" s="57">
        <f>P9</f>
        <v>191.4</v>
      </c>
      <c r="Q10" s="57"/>
      <c r="R10" s="57">
        <v>372.9</v>
      </c>
      <c r="S10" s="50"/>
    </row>
    <row r="11" spans="3:19" ht="13.5" customHeight="1" outlineLevel="1">
      <c r="C11" s="59"/>
      <c r="D11" s="43" t="str">
        <f>'[1]СТАРТ+ФИН'!I62</f>
        <v>5253В</v>
      </c>
      <c r="E11" s="44">
        <f>'[1]СТАРТ+ФИН'!J62</f>
        <v>10</v>
      </c>
      <c r="F11" s="53">
        <v>3.2</v>
      </c>
      <c r="G11" s="54">
        <v>7.5</v>
      </c>
      <c r="H11" s="54">
        <v>8</v>
      </c>
      <c r="I11" s="54">
        <v>7.5</v>
      </c>
      <c r="J11" s="54">
        <v>7.5</v>
      </c>
      <c r="K11" s="54">
        <v>7.5</v>
      </c>
      <c r="L11" s="54">
        <v>8</v>
      </c>
      <c r="M11" s="54">
        <v>7.5</v>
      </c>
      <c r="N11" s="55">
        <f>(SUM(G11:M11)-LARGE(G11:M11,1)-LARGE(G11:M11,2)-SMALL(G11:M11,1)-SMALL(G11:M11,2))</f>
        <v>22.5</v>
      </c>
      <c r="O11" s="56">
        <f>(SUM(G11:M11)-LARGE(G11:M11,1)-LARGE(G11:M11,2)-SMALL(G11:M11,1)-SMALL(G11:M11,2))*F11</f>
        <v>72</v>
      </c>
      <c r="P11" s="57">
        <f>P10</f>
        <v>191.4</v>
      </c>
      <c r="Q11" s="57"/>
      <c r="R11" s="57">
        <v>372.9</v>
      </c>
      <c r="S11" s="60"/>
    </row>
    <row r="12" spans="3:19" ht="13.5" customHeight="1" outlineLevel="1">
      <c r="C12" s="59"/>
      <c r="D12" s="61"/>
      <c r="E12" s="62"/>
      <c r="F12" s="63">
        <v>8.9</v>
      </c>
      <c r="G12" s="54"/>
      <c r="H12" s="54"/>
      <c r="I12" s="54"/>
      <c r="J12" s="54"/>
      <c r="K12" s="54"/>
      <c r="L12" s="54"/>
      <c r="M12" s="54"/>
      <c r="N12" s="55"/>
      <c r="O12" s="64">
        <f>SUM(O9:O11)</f>
        <v>191.4</v>
      </c>
      <c r="P12" s="57" t="e">
        <f>#REF!</f>
        <v>#REF!</v>
      </c>
      <c r="Q12" s="57"/>
      <c r="R12" s="57">
        <v>372.9</v>
      </c>
      <c r="S12" s="60"/>
    </row>
    <row r="13" spans="1:19" s="51" customFormat="1" ht="15" customHeight="1">
      <c r="A13" s="43">
        <v>2</v>
      </c>
      <c r="B13" s="79">
        <f>'[1]СТАРТ+ФИН'!B56</f>
        <v>11</v>
      </c>
      <c r="C13" s="45" t="str">
        <f>'[1]СТАРТ+ФИН'!C56</f>
        <v>СТЕПАНОВА ТАТЬЯНА</v>
      </c>
      <c r="D13" s="46"/>
      <c r="E13" s="46"/>
      <c r="F13" s="47"/>
      <c r="G13" s="45"/>
      <c r="H13" s="45">
        <f>'[1]СТАРТ+ФИН'!I56</f>
        <v>2000</v>
      </c>
      <c r="I13" s="45" t="str">
        <f>'[1]СТАРТ+ФИН'!J56</f>
        <v>МС</v>
      </c>
      <c r="J13" s="45" t="str">
        <f>'[1]СТАРТ+ФИН'!K56</f>
        <v>МО,ЭЛЕКТРОСТАЛЬ СДЮСШОР</v>
      </c>
      <c r="K13" s="48"/>
      <c r="L13" s="45"/>
      <c r="M13" s="45"/>
      <c r="N13" s="45"/>
      <c r="O13" s="43"/>
      <c r="P13" s="49">
        <f>SUM(O17:O17)</f>
        <v>173.85000000000002</v>
      </c>
      <c r="Q13" s="49">
        <v>171.5</v>
      </c>
      <c r="R13" s="49">
        <v>345.35</v>
      </c>
      <c r="S13" s="50" t="str">
        <f>'[1]СТАРТ+ФИН'!L56</f>
        <v>ЖЕЛАНОВЫ С.В.,Н.И.</v>
      </c>
    </row>
    <row r="14" spans="1:19" s="51" customFormat="1" ht="13.5" customHeight="1" outlineLevel="1">
      <c r="A14" s="43"/>
      <c r="B14" s="79"/>
      <c r="C14" s="52"/>
      <c r="D14" s="43" t="str">
        <f>'[1]СТАРТ+ФИН'!C57</f>
        <v>405С</v>
      </c>
      <c r="E14" s="44">
        <f>'[1]СТАРТ+ФИН'!D57</f>
        <v>7</v>
      </c>
      <c r="F14" s="53">
        <v>2.7</v>
      </c>
      <c r="G14" s="54">
        <v>8</v>
      </c>
      <c r="H14" s="54">
        <v>8.5</v>
      </c>
      <c r="I14" s="54">
        <v>8.5</v>
      </c>
      <c r="J14" s="54">
        <v>8</v>
      </c>
      <c r="K14" s="54">
        <v>8</v>
      </c>
      <c r="L14" s="54">
        <v>8</v>
      </c>
      <c r="M14" s="54">
        <v>8</v>
      </c>
      <c r="N14" s="55">
        <f>(SUM(G14:M14)-LARGE(G14:M14,1)-LARGE(G14:M14,2)-SMALL(G14:M14,1)-SMALL(G14:M14,2))</f>
        <v>24</v>
      </c>
      <c r="O14" s="56">
        <f>(SUM(G14:M14)-LARGE(G14:M14,1)-LARGE(G14:M14,2)-SMALL(G14:M14,1)-SMALL(G14:M14,2))*F14</f>
        <v>64.80000000000001</v>
      </c>
      <c r="P14" s="57">
        <f>P13</f>
        <v>173.85000000000002</v>
      </c>
      <c r="Q14" s="57"/>
      <c r="R14" s="57">
        <v>345.35</v>
      </c>
      <c r="S14" s="50"/>
    </row>
    <row r="15" spans="1:19" s="51" customFormat="1" ht="13.5" customHeight="1" outlineLevel="1">
      <c r="A15" s="43"/>
      <c r="B15" s="79"/>
      <c r="C15" s="52"/>
      <c r="D15" s="43" t="str">
        <f>'[1]СТАРТ+ФИН'!F57</f>
        <v>205С</v>
      </c>
      <c r="E15" s="44">
        <f>'[1]СТАРТ+ФИН'!G57</f>
        <v>5</v>
      </c>
      <c r="F15" s="53">
        <v>3</v>
      </c>
      <c r="G15" s="54">
        <v>6.5</v>
      </c>
      <c r="H15" s="54">
        <v>6</v>
      </c>
      <c r="I15" s="54">
        <v>6</v>
      </c>
      <c r="J15" s="54">
        <v>6</v>
      </c>
      <c r="K15" s="54">
        <v>5.5</v>
      </c>
      <c r="L15" s="54">
        <v>5.5</v>
      </c>
      <c r="M15" s="54">
        <v>5</v>
      </c>
      <c r="N15" s="55">
        <f>(SUM(G15:M15)-LARGE(G15:M15,1)-LARGE(G15:M15,2)-SMALL(G15:M15,1)-SMALL(G15:M15,2))</f>
        <v>17.5</v>
      </c>
      <c r="O15" s="56">
        <f>(SUM(G15:M15)-LARGE(G15:M15,1)-LARGE(G15:M15,2)-SMALL(G15:M15,1)-SMALL(G15:M15,2))*F15</f>
        <v>52.5</v>
      </c>
      <c r="P15" s="57">
        <f>P14</f>
        <v>173.85000000000002</v>
      </c>
      <c r="Q15" s="57"/>
      <c r="R15" s="57">
        <v>345.35</v>
      </c>
      <c r="S15" s="50"/>
    </row>
    <row r="16" spans="3:19" ht="13.5" customHeight="1" outlineLevel="1">
      <c r="C16" s="59"/>
      <c r="D16" s="43" t="str">
        <f>'[1]СТАРТ+ФИН'!I57</f>
        <v>305С</v>
      </c>
      <c r="E16" s="44">
        <f>'[1]СТАРТ+ФИН'!J57</f>
        <v>7</v>
      </c>
      <c r="F16" s="53">
        <v>2.9</v>
      </c>
      <c r="G16" s="54">
        <v>6.5</v>
      </c>
      <c r="H16" s="54">
        <v>6.5</v>
      </c>
      <c r="I16" s="54">
        <v>6.5</v>
      </c>
      <c r="J16" s="54">
        <v>7</v>
      </c>
      <c r="K16" s="54">
        <v>6.5</v>
      </c>
      <c r="L16" s="54">
        <v>6.5</v>
      </c>
      <c r="M16" s="54">
        <v>6.5</v>
      </c>
      <c r="N16" s="55">
        <f>(SUM(G16:M16)-LARGE(G16:M16,1)-LARGE(G16:M16,2)-SMALL(G16:M16,1)-SMALL(G16:M16,2))</f>
        <v>19.5</v>
      </c>
      <c r="O16" s="56">
        <f>(SUM(G16:M16)-LARGE(G16:M16,1)-LARGE(G16:M16,2)-SMALL(G16:M16,1)-SMALL(G16:M16,2))*F16</f>
        <v>56.55</v>
      </c>
      <c r="P16" s="57">
        <f>P15</f>
        <v>173.85000000000002</v>
      </c>
      <c r="Q16" s="57"/>
      <c r="R16" s="57">
        <v>345.35</v>
      </c>
      <c r="S16" s="60"/>
    </row>
    <row r="17" spans="3:19" ht="13.5" customHeight="1" outlineLevel="1">
      <c r="C17" s="59"/>
      <c r="D17" s="61"/>
      <c r="E17" s="62"/>
      <c r="F17" s="63">
        <v>8.6</v>
      </c>
      <c r="G17" s="54"/>
      <c r="H17" s="54"/>
      <c r="I17" s="54"/>
      <c r="J17" s="54"/>
      <c r="K17" s="54"/>
      <c r="L17" s="54"/>
      <c r="M17" s="54"/>
      <c r="N17" s="55"/>
      <c r="O17" s="64">
        <f>SUM(O14:O16)</f>
        <v>173.85000000000002</v>
      </c>
      <c r="P17" s="57" t="e">
        <f>#REF!</f>
        <v>#REF!</v>
      </c>
      <c r="Q17" s="57"/>
      <c r="R17" s="57">
        <v>345.35</v>
      </c>
      <c r="S17" s="60"/>
    </row>
    <row r="18" spans="1:19" s="51" customFormat="1" ht="15" customHeight="1">
      <c r="A18" s="43">
        <v>3</v>
      </c>
      <c r="B18" s="79">
        <f>'[1]СТАРТ+ФИН'!B46</f>
        <v>9</v>
      </c>
      <c r="C18" s="45" t="str">
        <f>'[1]СТАРТ+ФИН'!C46</f>
        <v>ДУБРОВИНА АЛЁНА</v>
      </c>
      <c r="D18" s="46"/>
      <c r="E18" s="46"/>
      <c r="F18" s="47"/>
      <c r="G18" s="45"/>
      <c r="H18" s="45">
        <f>'[1]СТАРТ+ФИН'!I46</f>
        <v>1999</v>
      </c>
      <c r="I18" s="45" t="str">
        <f>'[1]СТАРТ+ФИН'!J46</f>
        <v>МС</v>
      </c>
      <c r="J18" s="45" t="str">
        <f>'[1]СТАРТ+ФИН'!K46</f>
        <v>МО, РУЗА, УОР</v>
      </c>
      <c r="K18" s="48"/>
      <c r="L18" s="45"/>
      <c r="M18" s="45"/>
      <c r="N18" s="45"/>
      <c r="O18" s="43"/>
      <c r="P18" s="49">
        <f>SUM(O22:O22)</f>
        <v>160.45000000000002</v>
      </c>
      <c r="Q18" s="49">
        <v>146.25</v>
      </c>
      <c r="R18" s="49">
        <v>306.7</v>
      </c>
      <c r="S18" s="50" t="str">
        <f>'[1]СТАРТ+ФИН'!L46</f>
        <v>КОСЫРЕВ А.В.,ТОЛМАЧЕВА И.В.</v>
      </c>
    </row>
    <row r="19" spans="1:19" s="51" customFormat="1" ht="13.5" customHeight="1" outlineLevel="1">
      <c r="A19" s="43"/>
      <c r="B19" s="79"/>
      <c r="C19" s="52"/>
      <c r="D19" s="43" t="str">
        <f>'[1]СТАРТ+ФИН'!C47</f>
        <v>405С</v>
      </c>
      <c r="E19" s="44">
        <f>'[1]СТАРТ+ФИН'!D47</f>
        <v>7</v>
      </c>
      <c r="F19" s="53">
        <v>2.7</v>
      </c>
      <c r="G19" s="54">
        <v>7.5</v>
      </c>
      <c r="H19" s="54">
        <v>6.5</v>
      </c>
      <c r="I19" s="54">
        <v>6.5</v>
      </c>
      <c r="J19" s="54">
        <v>6</v>
      </c>
      <c r="K19" s="54">
        <v>6.5</v>
      </c>
      <c r="L19" s="54">
        <v>6.5</v>
      </c>
      <c r="M19" s="54">
        <v>6</v>
      </c>
      <c r="N19" s="55">
        <f>(SUM(G19:M19)-LARGE(G19:M19,1)-LARGE(G19:M19,2)-SMALL(G19:M19,1)-SMALL(G19:M19,2))</f>
        <v>19.5</v>
      </c>
      <c r="O19" s="56">
        <f>(SUM(G19:M19)-LARGE(G19:M19,1)-LARGE(G19:M19,2)-SMALL(G19:M19,1)-SMALL(G19:M19,2))*F19</f>
        <v>52.650000000000006</v>
      </c>
      <c r="P19" s="57">
        <f>P18</f>
        <v>160.45000000000002</v>
      </c>
      <c r="Q19" s="57"/>
      <c r="R19" s="57">
        <v>306.7</v>
      </c>
      <c r="S19" s="50"/>
    </row>
    <row r="20" spans="1:19" s="51" customFormat="1" ht="13.5" customHeight="1" outlineLevel="1">
      <c r="A20" s="43"/>
      <c r="B20" s="79"/>
      <c r="C20" s="52"/>
      <c r="D20" s="43" t="str">
        <f>'[1]СТАРТ+ФИН'!F47</f>
        <v>205С</v>
      </c>
      <c r="E20" s="44">
        <f>'[1]СТАРТ+ФИН'!G47</f>
        <v>7</v>
      </c>
      <c r="F20" s="53">
        <v>2.8</v>
      </c>
      <c r="G20" s="54">
        <v>6.5</v>
      </c>
      <c r="H20" s="54">
        <v>6.5</v>
      </c>
      <c r="I20" s="54">
        <v>7</v>
      </c>
      <c r="J20" s="54">
        <v>7</v>
      </c>
      <c r="K20" s="54">
        <v>7</v>
      </c>
      <c r="L20" s="54">
        <v>6.5</v>
      </c>
      <c r="M20" s="54">
        <v>7</v>
      </c>
      <c r="N20" s="55">
        <f>(SUM(G20:M20)-LARGE(G20:M20,1)-LARGE(G20:M20,2)-SMALL(G20:M20,1)-SMALL(G20:M20,2))</f>
        <v>20.5</v>
      </c>
      <c r="O20" s="56">
        <f>(SUM(G20:M20)-LARGE(G20:M20,1)-LARGE(G20:M20,2)-SMALL(G20:M20,1)-SMALL(G20:M20,2))*F20</f>
        <v>57.4</v>
      </c>
      <c r="P20" s="57">
        <f>P19</f>
        <v>160.45000000000002</v>
      </c>
      <c r="Q20" s="57"/>
      <c r="R20" s="57">
        <v>306.7</v>
      </c>
      <c r="S20" s="50"/>
    </row>
    <row r="21" spans="3:19" ht="13.5" customHeight="1" outlineLevel="1">
      <c r="C21" s="59"/>
      <c r="D21" s="43" t="str">
        <f>'[1]СТАРТ+ФИН'!I47</f>
        <v>5235Д</v>
      </c>
      <c r="E21" s="44">
        <f>'[1]СТАРТ+ФИН'!J47</f>
        <v>10</v>
      </c>
      <c r="F21" s="53">
        <v>2.8</v>
      </c>
      <c r="G21" s="54">
        <v>6</v>
      </c>
      <c r="H21" s="54">
        <v>6</v>
      </c>
      <c r="I21" s="54">
        <v>6</v>
      </c>
      <c r="J21" s="54">
        <v>6</v>
      </c>
      <c r="K21" s="54">
        <v>6</v>
      </c>
      <c r="L21" s="54">
        <v>6.5</v>
      </c>
      <c r="M21" s="54">
        <v>6</v>
      </c>
      <c r="N21" s="55">
        <f>(SUM(G21:M21)-LARGE(G21:M21,1)-LARGE(G21:M21,2)-SMALL(G21:M21,1)-SMALL(G21:M21,2))</f>
        <v>18</v>
      </c>
      <c r="O21" s="56">
        <f>(SUM(G21:M21)-LARGE(G21:M21,1)-LARGE(G21:M21,2)-SMALL(G21:M21,1)-SMALL(G21:M21,2))*F21</f>
        <v>50.4</v>
      </c>
      <c r="P21" s="57">
        <f>P20</f>
        <v>160.45000000000002</v>
      </c>
      <c r="Q21" s="57"/>
      <c r="R21" s="57">
        <v>306.7</v>
      </c>
      <c r="S21" s="60"/>
    </row>
    <row r="22" spans="3:19" ht="13.5" customHeight="1" outlineLevel="1">
      <c r="C22" s="59"/>
      <c r="D22" s="61"/>
      <c r="E22" s="62"/>
      <c r="F22" s="63">
        <v>8.3</v>
      </c>
      <c r="G22" s="54"/>
      <c r="H22" s="54"/>
      <c r="I22" s="54"/>
      <c r="J22" s="54"/>
      <c r="K22" s="54"/>
      <c r="L22" s="54"/>
      <c r="M22" s="54"/>
      <c r="N22" s="55"/>
      <c r="O22" s="64">
        <f>SUM(O19:O21)</f>
        <v>160.45000000000002</v>
      </c>
      <c r="P22" s="57" t="e">
        <f>#REF!</f>
        <v>#REF!</v>
      </c>
      <c r="Q22" s="57"/>
      <c r="R22" s="57">
        <v>306.7</v>
      </c>
      <c r="S22" s="60"/>
    </row>
    <row r="23" spans="1:19" s="51" customFormat="1" ht="15" customHeight="1">
      <c r="A23" s="43">
        <v>4</v>
      </c>
      <c r="B23" s="79">
        <f>'[1]СТАРТ+ФИН'!B41</f>
        <v>8</v>
      </c>
      <c r="C23" s="45" t="str">
        <f>'[1]СТАРТ+ФИН'!C41</f>
        <v>САЛЯМОВА ЛЕЙЛА</v>
      </c>
      <c r="D23" s="46"/>
      <c r="E23" s="46"/>
      <c r="F23" s="47"/>
      <c r="G23" s="45"/>
      <c r="H23" s="45">
        <f>'[1]СТАРТ+ФИН'!I41</f>
        <v>1999</v>
      </c>
      <c r="I23" s="45" t="str">
        <f>'[1]СТАРТ+ФИН'!J41</f>
        <v>МС</v>
      </c>
      <c r="J23" s="45" t="str">
        <f>'[1]СТАРТ+ФИН'!K41</f>
        <v>САРАТОВ, СДЮСШОР-11</v>
      </c>
      <c r="K23" s="48"/>
      <c r="L23" s="45"/>
      <c r="M23" s="45"/>
      <c r="N23" s="45"/>
      <c r="O23" s="43"/>
      <c r="P23" s="49">
        <f>SUM(O27:O27)</f>
        <v>160.5</v>
      </c>
      <c r="Q23" s="49">
        <v>140.35</v>
      </c>
      <c r="R23" s="49">
        <v>300.85</v>
      </c>
      <c r="S23" s="50" t="str">
        <f>'[1]СТАРТ+ФИН'!L41</f>
        <v>ГУТЯКУЛОВ Ю.М.</v>
      </c>
    </row>
    <row r="24" spans="1:19" s="51" customFormat="1" ht="13.5" customHeight="1" outlineLevel="1">
      <c r="A24" s="43"/>
      <c r="B24" s="79"/>
      <c r="C24" s="52"/>
      <c r="D24" s="43" t="str">
        <f>'[1]СТАРТ+ФИН'!C42</f>
        <v>614В</v>
      </c>
      <c r="E24" s="44">
        <f>'[1]СТАРТ+ФИН'!D42</f>
        <v>10</v>
      </c>
      <c r="F24" s="53">
        <v>2.4</v>
      </c>
      <c r="G24" s="54">
        <v>7</v>
      </c>
      <c r="H24" s="54">
        <v>7.5</v>
      </c>
      <c r="I24" s="54">
        <v>8</v>
      </c>
      <c r="J24" s="54">
        <v>7.5</v>
      </c>
      <c r="K24" s="54">
        <v>7.5</v>
      </c>
      <c r="L24" s="54">
        <v>7.5</v>
      </c>
      <c r="M24" s="54">
        <v>7.5</v>
      </c>
      <c r="N24" s="55">
        <f>(SUM(G24:M24)-LARGE(G24:M24,1)-LARGE(G24:M24,2)-SMALL(G24:M24,1)-SMALL(G24:M24,2))</f>
        <v>22.5</v>
      </c>
      <c r="O24" s="56">
        <f>(SUM(G24:M24)-LARGE(G24:M24,1)-LARGE(G24:M24,2)-SMALL(G24:M24,1)-SMALL(G24:M24,2))*F24</f>
        <v>54</v>
      </c>
      <c r="P24" s="57">
        <f>P23</f>
        <v>160.5</v>
      </c>
      <c r="Q24" s="57"/>
      <c r="R24" s="57">
        <v>300.85</v>
      </c>
      <c r="S24" s="50"/>
    </row>
    <row r="25" spans="1:19" s="51" customFormat="1" ht="13.5" customHeight="1" outlineLevel="1">
      <c r="A25" s="43"/>
      <c r="B25" s="79"/>
      <c r="C25" s="52"/>
      <c r="D25" s="43" t="str">
        <f>'[1]СТАРТ+ФИН'!F42</f>
        <v>405С</v>
      </c>
      <c r="E25" s="44">
        <f>'[1]СТАРТ+ФИН'!G42</f>
        <v>7</v>
      </c>
      <c r="F25" s="53">
        <v>2.7</v>
      </c>
      <c r="G25" s="54">
        <v>6.5</v>
      </c>
      <c r="H25" s="54">
        <v>7</v>
      </c>
      <c r="I25" s="54">
        <v>6.5</v>
      </c>
      <c r="J25" s="54">
        <v>6.5</v>
      </c>
      <c r="K25" s="54">
        <v>7</v>
      </c>
      <c r="L25" s="54">
        <v>7</v>
      </c>
      <c r="M25" s="54">
        <v>6</v>
      </c>
      <c r="N25" s="55">
        <f>(SUM(G25:M25)-LARGE(G25:M25,1)-LARGE(G25:M25,2)-SMALL(G25:M25,1)-SMALL(G25:M25,2))</f>
        <v>20</v>
      </c>
      <c r="O25" s="56">
        <f>(SUM(G25:M25)-LARGE(G25:M25,1)-LARGE(G25:M25,2)-SMALL(G25:M25,1)-SMALL(G25:M25,2))*F25</f>
        <v>54</v>
      </c>
      <c r="P25" s="57">
        <f>P24</f>
        <v>160.5</v>
      </c>
      <c r="Q25" s="57"/>
      <c r="R25" s="57">
        <v>300.85</v>
      </c>
      <c r="S25" s="50"/>
    </row>
    <row r="26" spans="3:19" ht="13.5" customHeight="1" outlineLevel="1">
      <c r="C26" s="59"/>
      <c r="D26" s="43" t="str">
        <f>'[1]СТАРТ+ФИН'!I42</f>
        <v>205В</v>
      </c>
      <c r="E26" s="44">
        <f>'[1]СТАРТ+ФИН'!J42</f>
        <v>7</v>
      </c>
      <c r="F26" s="53">
        <v>3</v>
      </c>
      <c r="G26" s="54">
        <v>5.5</v>
      </c>
      <c r="H26" s="54">
        <v>6</v>
      </c>
      <c r="I26" s="54">
        <v>6</v>
      </c>
      <c r="J26" s="54">
        <v>6</v>
      </c>
      <c r="K26" s="54">
        <v>6</v>
      </c>
      <c r="L26" s="54">
        <v>5</v>
      </c>
      <c r="M26" s="54">
        <v>5.5</v>
      </c>
      <c r="N26" s="55">
        <f>(SUM(G26:M26)-LARGE(G26:M26,1)-LARGE(G26:M26,2)-SMALL(G26:M26,1)-SMALL(G26:M26,2))</f>
        <v>17.5</v>
      </c>
      <c r="O26" s="56">
        <f>(SUM(G26:M26)-LARGE(G26:M26,1)-LARGE(G26:M26,2)-SMALL(G26:M26,1)-SMALL(G26:M26,2))*F26</f>
        <v>52.5</v>
      </c>
      <c r="P26" s="57">
        <f>P25</f>
        <v>160.5</v>
      </c>
      <c r="Q26" s="57"/>
      <c r="R26" s="57">
        <v>300.85</v>
      </c>
      <c r="S26" s="60"/>
    </row>
    <row r="27" spans="3:19" ht="13.5" customHeight="1" outlineLevel="1">
      <c r="C27" s="59"/>
      <c r="D27" s="61"/>
      <c r="E27" s="62"/>
      <c r="F27" s="63">
        <v>8.1</v>
      </c>
      <c r="G27" s="54"/>
      <c r="H27" s="54"/>
      <c r="I27" s="54"/>
      <c r="J27" s="54"/>
      <c r="K27" s="54"/>
      <c r="L27" s="54"/>
      <c r="M27" s="54"/>
      <c r="N27" s="55"/>
      <c r="O27" s="64">
        <f>SUM(O24:O26)</f>
        <v>160.5</v>
      </c>
      <c r="P27" s="57" t="e">
        <f>#REF!</f>
        <v>#REF!</v>
      </c>
      <c r="Q27" s="57"/>
      <c r="R27" s="57">
        <v>300.85</v>
      </c>
      <c r="S27" s="60"/>
    </row>
    <row r="28" spans="1:19" s="51" customFormat="1" ht="15" customHeight="1">
      <c r="A28" s="43">
        <v>5</v>
      </c>
      <c r="B28" s="79">
        <f>'[1]СТАРТ+ФИН'!B51</f>
        <v>10</v>
      </c>
      <c r="C28" s="45" t="str">
        <f>'[1]СТАРТ+ФИН'!C51</f>
        <v>ЧУЙНЫШЕНА АННА</v>
      </c>
      <c r="D28" s="46"/>
      <c r="E28" s="46"/>
      <c r="F28" s="47"/>
      <c r="G28" s="45"/>
      <c r="H28" s="45">
        <f>'[1]СТАРТ+ФИН'!I51</f>
        <v>2000</v>
      </c>
      <c r="I28" s="45" t="str">
        <f>'[1]СТАРТ+ФИН'!J51</f>
        <v>КМС</v>
      </c>
      <c r="J28" s="45" t="str">
        <f>'[1]СТАРТ+ФИН'!K51</f>
        <v>СПБ-1, НЕВСКАЯ ВОЛНА</v>
      </c>
      <c r="K28" s="48"/>
      <c r="L28" s="45"/>
      <c r="M28" s="45"/>
      <c r="N28" s="45"/>
      <c r="O28" s="43"/>
      <c r="P28" s="49">
        <f>SUM(O32:O32)</f>
        <v>152.6</v>
      </c>
      <c r="Q28" s="49">
        <v>141.95</v>
      </c>
      <c r="R28" s="49">
        <v>294.55</v>
      </c>
      <c r="S28" s="50" t="str">
        <f>'[1]СТАРТ+ФИН'!L51</f>
        <v>ЕГОРОВ Ю.Н.</v>
      </c>
    </row>
    <row r="29" spans="1:19" s="51" customFormat="1" ht="13.5" customHeight="1" outlineLevel="1">
      <c r="A29" s="43"/>
      <c r="B29" s="79"/>
      <c r="C29" s="52"/>
      <c r="D29" s="43" t="str">
        <f>'[1]СТАРТ+ФИН'!C52</f>
        <v>5152В</v>
      </c>
      <c r="E29" s="44">
        <f>'[1]СТАРТ+ФИН'!D52</f>
        <v>10</v>
      </c>
      <c r="F29" s="53">
        <v>2.9</v>
      </c>
      <c r="G29" s="54">
        <v>6.5</v>
      </c>
      <c r="H29" s="54">
        <v>6.5</v>
      </c>
      <c r="I29" s="54">
        <v>7</v>
      </c>
      <c r="J29" s="54">
        <v>6.5</v>
      </c>
      <c r="K29" s="54">
        <v>6.5</v>
      </c>
      <c r="L29" s="54">
        <v>7</v>
      </c>
      <c r="M29" s="54">
        <v>7</v>
      </c>
      <c r="N29" s="55">
        <f>(SUM(G29:M29)-LARGE(G29:M29,1)-LARGE(G29:M29,2)-SMALL(G29:M29,1)-SMALL(G29:M29,2))</f>
        <v>20</v>
      </c>
      <c r="O29" s="56">
        <f>(SUM(G29:M29)-LARGE(G29:M29,1)-LARGE(G29:M29,2)-SMALL(G29:M29,1)-SMALL(G29:M29,2))*F29</f>
        <v>58</v>
      </c>
      <c r="P29" s="57">
        <f>P28</f>
        <v>152.6</v>
      </c>
      <c r="Q29" s="57"/>
      <c r="R29" s="57">
        <v>294.55</v>
      </c>
      <c r="S29" s="50"/>
    </row>
    <row r="30" spans="1:19" s="51" customFormat="1" ht="13.5" customHeight="1" outlineLevel="1">
      <c r="A30" s="43"/>
      <c r="B30" s="79"/>
      <c r="C30" s="52"/>
      <c r="D30" s="43" t="str">
        <f>'[1]СТАРТ+ФИН'!F52</f>
        <v>107В</v>
      </c>
      <c r="E30" s="44">
        <f>'[1]СТАРТ+ФИН'!G52</f>
        <v>10</v>
      </c>
      <c r="F30" s="53">
        <v>3</v>
      </c>
      <c r="G30" s="54">
        <v>5</v>
      </c>
      <c r="H30" s="54">
        <v>4.5</v>
      </c>
      <c r="I30" s="54">
        <v>4</v>
      </c>
      <c r="J30" s="54">
        <v>5.5</v>
      </c>
      <c r="K30" s="54">
        <v>5</v>
      </c>
      <c r="L30" s="54">
        <v>5</v>
      </c>
      <c r="M30" s="54">
        <v>5.5</v>
      </c>
      <c r="N30" s="55">
        <f>(SUM(G30:M30)-LARGE(G30:M30,1)-LARGE(G30:M30,2)-SMALL(G30:M30,1)-SMALL(G30:M30,2))</f>
        <v>15</v>
      </c>
      <c r="O30" s="56">
        <f>(SUM(G30:M30)-LARGE(G30:M30,1)-LARGE(G30:M30,2)-SMALL(G30:M30,1)-SMALL(G30:M30,2))*F30</f>
        <v>45</v>
      </c>
      <c r="P30" s="57">
        <f>P29</f>
        <v>152.6</v>
      </c>
      <c r="Q30" s="57"/>
      <c r="R30" s="57">
        <v>294.55</v>
      </c>
      <c r="S30" s="50"/>
    </row>
    <row r="31" spans="3:19" ht="13.5" customHeight="1" outlineLevel="1">
      <c r="C31" s="59"/>
      <c r="D31" s="43" t="str">
        <f>'[1]СТАРТ+ФИН'!I52</f>
        <v>407С</v>
      </c>
      <c r="E31" s="44">
        <f>'[1]СТАРТ+ФИН'!J52</f>
        <v>10</v>
      </c>
      <c r="F31" s="53">
        <v>3.2</v>
      </c>
      <c r="G31" s="54">
        <v>5</v>
      </c>
      <c r="H31" s="54">
        <v>5</v>
      </c>
      <c r="I31" s="54">
        <v>5.5</v>
      </c>
      <c r="J31" s="54">
        <v>5.5</v>
      </c>
      <c r="K31" s="54">
        <v>5</v>
      </c>
      <c r="L31" s="54">
        <v>5</v>
      </c>
      <c r="M31" s="54">
        <v>5.5</v>
      </c>
      <c r="N31" s="55">
        <f>(SUM(G31:M31)-LARGE(G31:M31,1)-LARGE(G31:M31,2)-SMALL(G31:M31,1)-SMALL(G31:M31,2))</f>
        <v>15.5</v>
      </c>
      <c r="O31" s="56">
        <f>(SUM(G31:M31)-LARGE(G31:M31,1)-LARGE(G31:M31,2)-SMALL(G31:M31,1)-SMALL(G31:M31,2))*F31</f>
        <v>49.6</v>
      </c>
      <c r="P31" s="57">
        <f>P30</f>
        <v>152.6</v>
      </c>
      <c r="Q31" s="57"/>
      <c r="R31" s="57">
        <v>294.55</v>
      </c>
      <c r="S31" s="60"/>
    </row>
    <row r="32" spans="3:19" ht="13.5" customHeight="1" outlineLevel="1">
      <c r="C32" s="59"/>
      <c r="D32" s="61"/>
      <c r="E32" s="62"/>
      <c r="F32" s="63">
        <v>9.1</v>
      </c>
      <c r="G32" s="54"/>
      <c r="H32" s="54"/>
      <c r="I32" s="54"/>
      <c r="J32" s="54"/>
      <c r="K32" s="54"/>
      <c r="L32" s="54"/>
      <c r="M32" s="54"/>
      <c r="N32" s="55"/>
      <c r="O32" s="64">
        <f>SUM(O29:O31)</f>
        <v>152.6</v>
      </c>
      <c r="P32" s="57" t="e">
        <f>#REF!</f>
        <v>#REF!</v>
      </c>
      <c r="Q32" s="57"/>
      <c r="R32" s="57">
        <v>294.55</v>
      </c>
      <c r="S32" s="60"/>
    </row>
    <row r="33" spans="1:19" s="51" customFormat="1" ht="15" customHeight="1">
      <c r="A33" s="43">
        <v>6</v>
      </c>
      <c r="B33" s="79">
        <f>'[1]СТАРТ+ФИН'!B31</f>
        <v>6</v>
      </c>
      <c r="C33" s="45" t="str">
        <f>'[1]СТАРТ+ФИН'!C31</f>
        <v>КРАВЦОВА ВАЛЕРИЯ</v>
      </c>
      <c r="D33" s="46"/>
      <c r="E33" s="46"/>
      <c r="F33" s="47"/>
      <c r="G33" s="45"/>
      <c r="H33" s="45">
        <f>'[1]СТАРТ+ФИН'!I31</f>
        <v>2000</v>
      </c>
      <c r="I33" s="45" t="str">
        <f>'[1]СТАРТ+ФИН'!J31</f>
        <v>МС</v>
      </c>
      <c r="J33" s="45" t="str">
        <f>'[1]СТАРТ+ФИН'!K31</f>
        <v>ВОЛГОГРАД, СДЮШОР-8</v>
      </c>
      <c r="K33" s="48"/>
      <c r="L33" s="45"/>
      <c r="M33" s="45"/>
      <c r="N33" s="45"/>
      <c r="O33" s="43"/>
      <c r="P33" s="49">
        <f>SUM(O37:O37)</f>
        <v>139.65</v>
      </c>
      <c r="Q33" s="49">
        <v>142.1</v>
      </c>
      <c r="R33" s="49">
        <v>281.75</v>
      </c>
      <c r="S33" s="50" t="str">
        <f>'[1]СТАРТ+ФИН'!L31</f>
        <v>ВЛАСЕНКОВ В.Н.</v>
      </c>
    </row>
    <row r="34" spans="1:19" s="51" customFormat="1" ht="13.5" customHeight="1" outlineLevel="1">
      <c r="A34" s="43"/>
      <c r="B34" s="79"/>
      <c r="C34" s="52"/>
      <c r="D34" s="43" t="str">
        <f>'[1]СТАРТ+ФИН'!C32</f>
        <v>405С</v>
      </c>
      <c r="E34" s="44">
        <f>'[1]СТАРТ+ФИН'!D32</f>
        <v>7</v>
      </c>
      <c r="F34" s="53">
        <v>2.7</v>
      </c>
      <c r="G34" s="54">
        <v>5</v>
      </c>
      <c r="H34" s="54">
        <v>5</v>
      </c>
      <c r="I34" s="54">
        <v>4</v>
      </c>
      <c r="J34" s="54">
        <v>4.5</v>
      </c>
      <c r="K34" s="54">
        <v>4.5</v>
      </c>
      <c r="L34" s="54">
        <v>4.5</v>
      </c>
      <c r="M34" s="54">
        <v>4.5</v>
      </c>
      <c r="N34" s="55">
        <f>(SUM(G34:M34)-LARGE(G34:M34,1)-LARGE(G34:M34,2)-SMALL(G34:M34,1)-SMALL(G34:M34,2))</f>
        <v>13.5</v>
      </c>
      <c r="O34" s="56">
        <f>(SUM(G34:M34)-LARGE(G34:M34,1)-LARGE(G34:M34,2)-SMALL(G34:M34,1)-SMALL(G34:M34,2))*F34</f>
        <v>36.45</v>
      </c>
      <c r="P34" s="57">
        <f>P33</f>
        <v>139.65</v>
      </c>
      <c r="Q34" s="57"/>
      <c r="R34" s="57">
        <v>281.75</v>
      </c>
      <c r="S34" s="50"/>
    </row>
    <row r="35" spans="1:19" s="51" customFormat="1" ht="13.5" customHeight="1" outlineLevel="1">
      <c r="A35" s="43"/>
      <c r="B35" s="79"/>
      <c r="C35" s="52"/>
      <c r="D35" s="43" t="str">
        <f>'[1]СТАРТ+ФИН'!F32</f>
        <v>105В</v>
      </c>
      <c r="E35" s="44">
        <f>'[1]СТАРТ+ФИН'!G32</f>
        <v>7</v>
      </c>
      <c r="F35" s="53">
        <v>2.4</v>
      </c>
      <c r="G35" s="54">
        <v>7.5</v>
      </c>
      <c r="H35" s="54">
        <v>7.5</v>
      </c>
      <c r="I35" s="54">
        <v>7.5</v>
      </c>
      <c r="J35" s="54">
        <v>7</v>
      </c>
      <c r="K35" s="54">
        <v>7</v>
      </c>
      <c r="L35" s="54">
        <v>7</v>
      </c>
      <c r="M35" s="54">
        <v>7.5</v>
      </c>
      <c r="N35" s="55">
        <f>(SUM(G35:M35)-LARGE(G35:M35,1)-LARGE(G35:M35,2)-SMALL(G35:M35,1)-SMALL(G35:M35,2))</f>
        <v>22</v>
      </c>
      <c r="O35" s="56">
        <f>(SUM(G35:M35)-LARGE(G35:M35,1)-LARGE(G35:M35,2)-SMALL(G35:M35,1)-SMALL(G35:M35,2))*F35</f>
        <v>52.8</v>
      </c>
      <c r="P35" s="57">
        <f>P34</f>
        <v>139.65</v>
      </c>
      <c r="Q35" s="57"/>
      <c r="R35" s="57">
        <v>281.75</v>
      </c>
      <c r="S35" s="50"/>
    </row>
    <row r="36" spans="3:19" ht="13.5" customHeight="1" outlineLevel="1">
      <c r="C36" s="59"/>
      <c r="D36" s="43" t="str">
        <f>'[1]СТАРТ+ФИН'!I32</f>
        <v>5233Д</v>
      </c>
      <c r="E36" s="44">
        <f>'[1]СТАРТ+ФИН'!J32</f>
        <v>7</v>
      </c>
      <c r="F36" s="53">
        <v>2.4</v>
      </c>
      <c r="G36" s="54">
        <v>7</v>
      </c>
      <c r="H36" s="54">
        <v>7</v>
      </c>
      <c r="I36" s="54">
        <v>7</v>
      </c>
      <c r="J36" s="54">
        <v>7</v>
      </c>
      <c r="K36" s="54">
        <v>6.5</v>
      </c>
      <c r="L36" s="54">
        <v>6.5</v>
      </c>
      <c r="M36" s="54">
        <v>7</v>
      </c>
      <c r="N36" s="55">
        <f>(SUM(G36:M36)-LARGE(G36:M36,1)-LARGE(G36:M36,2)-SMALL(G36:M36,1)-SMALL(G36:M36,2))</f>
        <v>21</v>
      </c>
      <c r="O36" s="56">
        <f>(SUM(G36:M36)-LARGE(G36:M36,1)-LARGE(G36:M36,2)-SMALL(G36:M36,1)-SMALL(G36:M36,2))*F36</f>
        <v>50.4</v>
      </c>
      <c r="P36" s="57">
        <f>P35</f>
        <v>139.65</v>
      </c>
      <c r="Q36" s="57"/>
      <c r="R36" s="57">
        <v>281.75</v>
      </c>
      <c r="S36" s="60"/>
    </row>
    <row r="37" spans="3:19" ht="13.5" customHeight="1" outlineLevel="1">
      <c r="C37" s="59"/>
      <c r="D37" s="61"/>
      <c r="E37" s="62"/>
      <c r="F37" s="63">
        <v>7.5</v>
      </c>
      <c r="G37" s="54"/>
      <c r="H37" s="54"/>
      <c r="I37" s="54"/>
      <c r="J37" s="54"/>
      <c r="K37" s="54"/>
      <c r="L37" s="54"/>
      <c r="M37" s="54"/>
      <c r="N37" s="55"/>
      <c r="O37" s="64">
        <f>SUM(O34:O36)</f>
        <v>139.65</v>
      </c>
      <c r="P37" s="57" t="e">
        <f>#REF!</f>
        <v>#REF!</v>
      </c>
      <c r="Q37" s="57"/>
      <c r="R37" s="57">
        <v>281.75</v>
      </c>
      <c r="S37" s="60"/>
    </row>
    <row r="38" spans="1:19" s="51" customFormat="1" ht="15" customHeight="1">
      <c r="A38" s="43">
        <v>7</v>
      </c>
      <c r="B38" s="79">
        <f>'[1]СТАРТ+ФИН'!B26</f>
        <v>5</v>
      </c>
      <c r="C38" s="45" t="str">
        <f>'[1]СТАРТ+ФИН'!C26</f>
        <v>БОНДАРЬ ЕЛИЗАВЕТА</v>
      </c>
      <c r="D38" s="46"/>
      <c r="E38" s="46"/>
      <c r="F38" s="47"/>
      <c r="G38" s="45"/>
      <c r="H38" s="45">
        <f>'[1]СТАРТ+ФИН'!I26</f>
        <v>1999</v>
      </c>
      <c r="I38" s="45" t="str">
        <f>'[1]СТАРТ+ФИН'!J26</f>
        <v>КМС</v>
      </c>
      <c r="J38" s="45" t="str">
        <f>'[1]СТАРТ+ФИН'!K26</f>
        <v>ЧЕЛЯБИНСК МБУДОД СДЮСШОР-7</v>
      </c>
      <c r="K38" s="48"/>
      <c r="L38" s="45"/>
      <c r="M38" s="45"/>
      <c r="N38" s="45"/>
      <c r="O38" s="43"/>
      <c r="P38" s="49">
        <f>SUM(O42:O42)</f>
        <v>151.2</v>
      </c>
      <c r="Q38" s="49">
        <v>127.2</v>
      </c>
      <c r="R38" s="49">
        <v>278.4</v>
      </c>
      <c r="S38" s="50" t="str">
        <f>'[1]СТАРТ+ФИН'!L26</f>
        <v>ЯНКОВИЦКИЙ А.В.</v>
      </c>
    </row>
    <row r="39" spans="1:19" s="51" customFormat="1" ht="13.5" customHeight="1" outlineLevel="1">
      <c r="A39" s="43"/>
      <c r="B39" s="79"/>
      <c r="C39" s="52"/>
      <c r="D39" s="43" t="str">
        <f>'[1]СТАРТ+ФИН'!C27</f>
        <v>105В</v>
      </c>
      <c r="E39" s="44">
        <f>'[1]СТАРТ+ФИН'!D27</f>
        <v>7</v>
      </c>
      <c r="F39" s="53">
        <v>2.4</v>
      </c>
      <c r="G39" s="54">
        <v>7</v>
      </c>
      <c r="H39" s="54">
        <v>7</v>
      </c>
      <c r="I39" s="54">
        <v>7.5</v>
      </c>
      <c r="J39" s="54">
        <v>6.5</v>
      </c>
      <c r="K39" s="54">
        <v>7</v>
      </c>
      <c r="L39" s="54">
        <v>7</v>
      </c>
      <c r="M39" s="54">
        <v>6.5</v>
      </c>
      <c r="N39" s="55">
        <f>(SUM(G39:M39)-LARGE(G39:M39,1)-LARGE(G39:M39,2)-SMALL(G39:M39,1)-SMALL(G39:M39,2))</f>
        <v>21</v>
      </c>
      <c r="O39" s="56">
        <f>(SUM(G39:M39)-LARGE(G39:M39,1)-LARGE(G39:M39,2)-SMALL(G39:M39,1)-SMALL(G39:M39,2))*F39</f>
        <v>50.4</v>
      </c>
      <c r="P39" s="57">
        <f>P38</f>
        <v>151.2</v>
      </c>
      <c r="Q39" s="57"/>
      <c r="R39" s="57">
        <v>278.4</v>
      </c>
      <c r="S39" s="50"/>
    </row>
    <row r="40" spans="1:19" s="51" customFormat="1" ht="13.5" customHeight="1" outlineLevel="1">
      <c r="A40" s="43"/>
      <c r="B40" s="79"/>
      <c r="C40" s="52"/>
      <c r="D40" s="43" t="str">
        <f>'[1]СТАРТ+ФИН'!F27</f>
        <v>5233Д</v>
      </c>
      <c r="E40" s="44">
        <f>'[1]СТАРТ+ФИН'!G27</f>
        <v>7</v>
      </c>
      <c r="F40" s="53">
        <v>2.4</v>
      </c>
      <c r="G40" s="54">
        <v>6.5</v>
      </c>
      <c r="H40" s="54">
        <v>6.5</v>
      </c>
      <c r="I40" s="54">
        <v>7</v>
      </c>
      <c r="J40" s="54">
        <v>6.5</v>
      </c>
      <c r="K40" s="54">
        <v>6.5</v>
      </c>
      <c r="L40" s="54">
        <v>6</v>
      </c>
      <c r="M40" s="54">
        <v>6.5</v>
      </c>
      <c r="N40" s="55">
        <f>(SUM(G40:M40)-LARGE(G40:M40,1)-LARGE(G40:M40,2)-SMALL(G40:M40,1)-SMALL(G40:M40,2))</f>
        <v>19.5</v>
      </c>
      <c r="O40" s="56">
        <f>(SUM(G40:M40)-LARGE(G40:M40,1)-LARGE(G40:M40,2)-SMALL(G40:M40,1)-SMALL(G40:M40,2))*F40</f>
        <v>46.8</v>
      </c>
      <c r="P40" s="57">
        <f>P39</f>
        <v>151.2</v>
      </c>
      <c r="Q40" s="57"/>
      <c r="R40" s="57">
        <v>278.4</v>
      </c>
      <c r="S40" s="50"/>
    </row>
    <row r="41" spans="3:19" ht="13.5" customHeight="1" outlineLevel="1">
      <c r="C41" s="59"/>
      <c r="D41" s="43" t="str">
        <f>'[1]СТАРТ+ФИН'!I27</f>
        <v>405С</v>
      </c>
      <c r="E41" s="44">
        <f>'[1]СТАРТ+ФИН'!J27</f>
        <v>7</v>
      </c>
      <c r="F41" s="53">
        <v>2.7</v>
      </c>
      <c r="G41" s="54">
        <v>6</v>
      </c>
      <c r="H41" s="54">
        <v>7</v>
      </c>
      <c r="I41" s="54">
        <v>7</v>
      </c>
      <c r="J41" s="54">
        <v>6</v>
      </c>
      <c r="K41" s="54">
        <v>7</v>
      </c>
      <c r="L41" s="54">
        <v>7.5</v>
      </c>
      <c r="M41" s="54">
        <v>6</v>
      </c>
      <c r="N41" s="55">
        <f>(SUM(G41:M41)-LARGE(G41:M41,1)-LARGE(G41:M41,2)-SMALL(G41:M41,1)-SMALL(G41:M41,2))</f>
        <v>20</v>
      </c>
      <c r="O41" s="56">
        <f>(SUM(G41:M41)-LARGE(G41:M41,1)-LARGE(G41:M41,2)-SMALL(G41:M41,1)-SMALL(G41:M41,2))*F41</f>
        <v>54</v>
      </c>
      <c r="P41" s="57">
        <f>P40</f>
        <v>151.2</v>
      </c>
      <c r="Q41" s="57"/>
      <c r="R41" s="57">
        <v>278.4</v>
      </c>
      <c r="S41" s="60"/>
    </row>
    <row r="42" spans="3:19" ht="13.5" customHeight="1" outlineLevel="1">
      <c r="C42" s="59"/>
      <c r="D42" s="61"/>
      <c r="E42" s="62"/>
      <c r="F42" s="63">
        <v>7.5</v>
      </c>
      <c r="G42" s="54"/>
      <c r="H42" s="54"/>
      <c r="I42" s="54"/>
      <c r="J42" s="54"/>
      <c r="K42" s="54"/>
      <c r="L42" s="54"/>
      <c r="M42" s="54"/>
      <c r="N42" s="55"/>
      <c r="O42" s="64">
        <f>SUM(O39:O41)</f>
        <v>151.2</v>
      </c>
      <c r="P42" s="57" t="e">
        <f>#REF!</f>
        <v>#REF!</v>
      </c>
      <c r="Q42" s="57"/>
      <c r="R42" s="57">
        <v>278.4</v>
      </c>
      <c r="S42" s="60"/>
    </row>
    <row r="43" spans="1:19" s="51" customFormat="1" ht="15" customHeight="1">
      <c r="A43" s="43">
        <v>8</v>
      </c>
      <c r="B43" s="79">
        <f>'[1]СТАРТ+ФИН'!B36</f>
        <v>7</v>
      </c>
      <c r="C43" s="45" t="str">
        <f>'[1]СТАРТ+ФИН'!C36</f>
        <v>ШИРИНОВА ВИКТОРИЯ</v>
      </c>
      <c r="D43" s="46"/>
      <c r="E43" s="46"/>
      <c r="F43" s="47"/>
      <c r="G43" s="45"/>
      <c r="H43" s="45">
        <f>'[1]СТАРТ+ФИН'!I36</f>
        <v>2000</v>
      </c>
      <c r="I43" s="45" t="str">
        <f>'[1]СТАРТ+ФИН'!J36</f>
        <v>МС</v>
      </c>
      <c r="J43" s="45" t="str">
        <f>'[1]СТАРТ+ФИН'!K36</f>
        <v>ВОРОНЕЖ, СДЮСШОР ИМ. Д.САУТИНА</v>
      </c>
      <c r="K43" s="48"/>
      <c r="L43" s="45"/>
      <c r="M43" s="45"/>
      <c r="N43" s="45"/>
      <c r="O43" s="43"/>
      <c r="P43" s="49">
        <f>SUM(O47:O47)</f>
        <v>131.50000000000003</v>
      </c>
      <c r="Q43" s="49">
        <v>133.15</v>
      </c>
      <c r="R43" s="49">
        <v>264.65</v>
      </c>
      <c r="S43" s="50" t="str">
        <f>'[1]СТАРТ+ФИН'!L36</f>
        <v>ДРОЖЖИНЫ Е.Г.,Н.В.САМОГОРОДСКАЯ Т.В. </v>
      </c>
    </row>
    <row r="44" spans="1:19" s="51" customFormat="1" ht="13.5" customHeight="1" outlineLevel="1">
      <c r="A44" s="43"/>
      <c r="B44" s="79"/>
      <c r="C44" s="52"/>
      <c r="D44" s="43" t="str">
        <f>'[1]СТАРТ+ФИН'!C37</f>
        <v>405С</v>
      </c>
      <c r="E44" s="44">
        <f>'[1]СТАРТ+ФИН'!D37</f>
        <v>7</v>
      </c>
      <c r="F44" s="53">
        <v>2.7</v>
      </c>
      <c r="G44" s="54">
        <v>6</v>
      </c>
      <c r="H44" s="54">
        <v>6.5</v>
      </c>
      <c r="I44" s="54">
        <v>6.5</v>
      </c>
      <c r="J44" s="54">
        <v>6</v>
      </c>
      <c r="K44" s="54">
        <v>6</v>
      </c>
      <c r="L44" s="54">
        <v>7</v>
      </c>
      <c r="M44" s="54">
        <v>6.5</v>
      </c>
      <c r="N44" s="55">
        <f>(SUM(G44:M44)-LARGE(G44:M44,1)-LARGE(G44:M44,2)-SMALL(G44:M44,1)-SMALL(G44:M44,2))</f>
        <v>19</v>
      </c>
      <c r="O44" s="56">
        <f>(SUM(G44:M44)-LARGE(G44:M44,1)-LARGE(G44:M44,2)-SMALL(G44:M44,1)-SMALL(G44:M44,2))*F44</f>
        <v>51.300000000000004</v>
      </c>
      <c r="P44" s="57">
        <f>P43</f>
        <v>131.50000000000003</v>
      </c>
      <c r="Q44" s="57"/>
      <c r="R44" s="57">
        <v>264.65</v>
      </c>
      <c r="S44" s="50"/>
    </row>
    <row r="45" spans="1:19" s="51" customFormat="1" ht="13.5" customHeight="1" outlineLevel="1">
      <c r="A45" s="43"/>
      <c r="B45" s="79"/>
      <c r="C45" s="52"/>
      <c r="D45" s="43" t="str">
        <f>'[1]СТАРТ+ФИН'!F37</f>
        <v>107С</v>
      </c>
      <c r="E45" s="44">
        <f>'[1]СТАРТ+ФИН'!G37</f>
        <v>10</v>
      </c>
      <c r="F45" s="53">
        <v>2.7</v>
      </c>
      <c r="G45" s="54">
        <v>6.5</v>
      </c>
      <c r="H45" s="54">
        <v>6.5</v>
      </c>
      <c r="I45" s="54">
        <v>6</v>
      </c>
      <c r="J45" s="54">
        <v>6.5</v>
      </c>
      <c r="K45" s="54">
        <v>6.5</v>
      </c>
      <c r="L45" s="54">
        <v>7</v>
      </c>
      <c r="M45" s="54">
        <v>6.5</v>
      </c>
      <c r="N45" s="55">
        <f>(SUM(G45:M45)-LARGE(G45:M45,1)-LARGE(G45:M45,2)-SMALL(G45:M45,1)-SMALL(G45:M45,2))</f>
        <v>19.5</v>
      </c>
      <c r="O45" s="56">
        <f>(SUM(G45:M45)-LARGE(G45:M45,1)-LARGE(G45:M45,2)-SMALL(G45:M45,1)-SMALL(G45:M45,2))*F45</f>
        <v>52.650000000000006</v>
      </c>
      <c r="P45" s="57">
        <f>P44</f>
        <v>131.50000000000003</v>
      </c>
      <c r="Q45" s="57"/>
      <c r="R45" s="57">
        <v>264.65</v>
      </c>
      <c r="S45" s="50"/>
    </row>
    <row r="46" spans="3:19" ht="13.5" customHeight="1" outlineLevel="1">
      <c r="C46" s="59"/>
      <c r="D46" s="43" t="str">
        <f>'[1]СТАРТ+ФИН'!I37</f>
        <v>205В</v>
      </c>
      <c r="E46" s="44">
        <f>'[1]СТАРТ+ФИН'!J37</f>
        <v>10</v>
      </c>
      <c r="F46" s="53">
        <v>2.9</v>
      </c>
      <c r="G46" s="54">
        <v>3</v>
      </c>
      <c r="H46" s="54">
        <v>3</v>
      </c>
      <c r="I46" s="54">
        <v>3.5</v>
      </c>
      <c r="J46" s="54">
        <v>3.5</v>
      </c>
      <c r="K46" s="54">
        <v>3.5</v>
      </c>
      <c r="L46" s="54">
        <v>2.5</v>
      </c>
      <c r="M46" s="54">
        <v>3</v>
      </c>
      <c r="N46" s="55">
        <f>(SUM(G46:M46)-LARGE(G46:M46,1)-LARGE(G46:M46,2)-SMALL(G46:M46,1)-SMALL(G46:M46,2))</f>
        <v>9.5</v>
      </c>
      <c r="O46" s="56">
        <f>(SUM(G46:M46)-LARGE(G46:M46,1)-LARGE(G46:M46,2)-SMALL(G46:M46,1)-SMALL(G46:M46,2))*F46</f>
        <v>27.55</v>
      </c>
      <c r="P46" s="57">
        <f>P45</f>
        <v>131.50000000000003</v>
      </c>
      <c r="Q46" s="57"/>
      <c r="R46" s="57">
        <v>264.65</v>
      </c>
      <c r="S46" s="60"/>
    </row>
    <row r="47" spans="3:19" ht="13.5" customHeight="1" outlineLevel="1">
      <c r="C47" s="59"/>
      <c r="D47" s="61"/>
      <c r="E47" s="62"/>
      <c r="F47" s="63">
        <v>8.3</v>
      </c>
      <c r="G47" s="54"/>
      <c r="H47" s="54"/>
      <c r="I47" s="54"/>
      <c r="J47" s="54"/>
      <c r="K47" s="54"/>
      <c r="L47" s="54"/>
      <c r="M47" s="54"/>
      <c r="N47" s="55"/>
      <c r="O47" s="64">
        <f>SUM(O44:O46)</f>
        <v>131.50000000000003</v>
      </c>
      <c r="P47" s="57" t="e">
        <f>#REF!</f>
        <v>#REF!</v>
      </c>
      <c r="Q47" s="57"/>
      <c r="R47" s="57">
        <v>264.65</v>
      </c>
      <c r="S47" s="60"/>
    </row>
    <row r="48" spans="1:19" s="51" customFormat="1" ht="15" customHeight="1">
      <c r="A48" s="43">
        <v>9</v>
      </c>
      <c r="B48" s="79">
        <f>'[1]СТАРТ+ФИН'!B21</f>
        <v>4</v>
      </c>
      <c r="C48" s="45" t="str">
        <f>'[1]СТАРТ+ФИН'!C21</f>
        <v>ВАСИЛЬЕВА КСЕНИЯ</v>
      </c>
      <c r="D48" s="46"/>
      <c r="E48" s="46"/>
      <c r="F48" s="47"/>
      <c r="G48" s="45"/>
      <c r="H48" s="45">
        <f>'[1]СТАРТ+ФИН'!I21</f>
        <v>2000</v>
      </c>
      <c r="I48" s="45" t="str">
        <f>'[1]СТАРТ+ФИН'!J21</f>
        <v>КМС</v>
      </c>
      <c r="J48" s="45" t="str">
        <f>'[1]СТАРТ+ФИН'!K21</f>
        <v>МОСКВА-2, ЮНОСТЬ МОСКВЫ</v>
      </c>
      <c r="K48" s="48"/>
      <c r="L48" s="45"/>
      <c r="M48" s="45"/>
      <c r="N48" s="45"/>
      <c r="O48" s="43"/>
      <c r="P48" s="49">
        <f>SUM(O52:O52)</f>
        <v>124.65</v>
      </c>
      <c r="Q48" s="49">
        <v>118.5</v>
      </c>
      <c r="R48" s="49">
        <v>243.15</v>
      </c>
      <c r="S48" s="50" t="str">
        <f>'[1]СТАРТ+ФИН'!L21</f>
        <v>ЖУКОВСКАЯ К.А., МОСОЛОВА Т.Н.</v>
      </c>
    </row>
    <row r="49" spans="1:19" s="51" customFormat="1" ht="13.5" customHeight="1" outlineLevel="1">
      <c r="A49" s="43"/>
      <c r="B49" s="79"/>
      <c r="C49" s="52"/>
      <c r="D49" s="43" t="str">
        <f>'[1]СТАРТ+ФИН'!C22</f>
        <v>105В</v>
      </c>
      <c r="E49" s="44">
        <f>'[1]СТАРТ+ФИН'!D22</f>
        <v>7</v>
      </c>
      <c r="F49" s="53">
        <v>2.4</v>
      </c>
      <c r="G49" s="54">
        <v>6</v>
      </c>
      <c r="H49" s="54">
        <v>6</v>
      </c>
      <c r="I49" s="54">
        <v>6.5</v>
      </c>
      <c r="J49" s="54">
        <v>6</v>
      </c>
      <c r="K49" s="54">
        <v>6.5</v>
      </c>
      <c r="L49" s="54">
        <v>6.5</v>
      </c>
      <c r="M49" s="54">
        <v>6</v>
      </c>
      <c r="N49" s="55">
        <f>(SUM(G49:M49)-LARGE(G49:M49,1)-LARGE(G49:M49,2)-SMALL(G49:M49,1)-SMALL(G49:M49,2))</f>
        <v>18.5</v>
      </c>
      <c r="O49" s="56">
        <f>(SUM(G49:M49)-LARGE(G49:M49,1)-LARGE(G49:M49,2)-SMALL(G49:M49,1)-SMALL(G49:M49,2))*F49</f>
        <v>44.4</v>
      </c>
      <c r="P49" s="57">
        <f>P48</f>
        <v>124.65</v>
      </c>
      <c r="Q49" s="57"/>
      <c r="R49" s="57">
        <v>243.15</v>
      </c>
      <c r="S49" s="50"/>
    </row>
    <row r="50" spans="1:19" s="51" customFormat="1" ht="13.5" customHeight="1" outlineLevel="1">
      <c r="A50" s="43"/>
      <c r="B50" s="79"/>
      <c r="C50" s="52"/>
      <c r="D50" s="43" t="str">
        <f>'[1]СТАРТ+ФИН'!F22</f>
        <v>405С</v>
      </c>
      <c r="E50" s="44">
        <f>'[1]СТАРТ+ФИН'!G22</f>
        <v>7</v>
      </c>
      <c r="F50" s="53">
        <v>2.7</v>
      </c>
      <c r="G50" s="54">
        <v>5.5</v>
      </c>
      <c r="H50" s="54">
        <v>6</v>
      </c>
      <c r="I50" s="54">
        <v>6</v>
      </c>
      <c r="J50" s="54">
        <v>5.5</v>
      </c>
      <c r="K50" s="54">
        <v>6</v>
      </c>
      <c r="L50" s="54">
        <v>6</v>
      </c>
      <c r="M50" s="54">
        <v>5.5</v>
      </c>
      <c r="N50" s="55">
        <f>(SUM(G50:M50)-LARGE(G50:M50,1)-LARGE(G50:M50,2)-SMALL(G50:M50,1)-SMALL(G50:M50,2))</f>
        <v>17.5</v>
      </c>
      <c r="O50" s="56">
        <f>(SUM(G50:M50)-LARGE(G50:M50,1)-LARGE(G50:M50,2)-SMALL(G50:M50,1)-SMALL(G50:M50,2))*F50</f>
        <v>47.25</v>
      </c>
      <c r="P50" s="57">
        <f>P49</f>
        <v>124.65</v>
      </c>
      <c r="Q50" s="57"/>
      <c r="R50" s="57">
        <v>243.15</v>
      </c>
      <c r="S50" s="50"/>
    </row>
    <row r="51" spans="3:19" ht="13.5" customHeight="1" outlineLevel="1">
      <c r="C51" s="59"/>
      <c r="D51" s="43" t="str">
        <f>'[1]СТАРТ+ФИН'!I22</f>
        <v>5132Д</v>
      </c>
      <c r="E51" s="44">
        <f>'[1]СТАРТ+ФИН'!J22</f>
        <v>5</v>
      </c>
      <c r="F51" s="53">
        <v>2.2</v>
      </c>
      <c r="G51" s="54">
        <v>5</v>
      </c>
      <c r="H51" s="54">
        <v>5</v>
      </c>
      <c r="I51" s="54">
        <v>5</v>
      </c>
      <c r="J51" s="54">
        <v>5.5</v>
      </c>
      <c r="K51" s="54">
        <v>5</v>
      </c>
      <c r="L51" s="54">
        <v>5.5</v>
      </c>
      <c r="M51" s="54">
        <v>5</v>
      </c>
      <c r="N51" s="55">
        <f>(SUM(G51:M51)-LARGE(G51:M51,1)-LARGE(G51:M51,2)-SMALL(G51:M51,1)-SMALL(G51:M51,2))</f>
        <v>15</v>
      </c>
      <c r="O51" s="56">
        <f>(SUM(G51:M51)-LARGE(G51:M51,1)-LARGE(G51:M51,2)-SMALL(G51:M51,1)-SMALL(G51:M51,2))*F51</f>
        <v>33</v>
      </c>
      <c r="P51" s="57">
        <f>P50</f>
        <v>124.65</v>
      </c>
      <c r="Q51" s="57"/>
      <c r="R51" s="57">
        <v>243.15</v>
      </c>
      <c r="S51" s="60"/>
    </row>
    <row r="52" spans="3:19" ht="13.5" customHeight="1" outlineLevel="1">
      <c r="C52" s="59"/>
      <c r="D52" s="61"/>
      <c r="E52" s="62"/>
      <c r="F52" s="63">
        <v>7.3</v>
      </c>
      <c r="G52" s="54"/>
      <c r="H52" s="54"/>
      <c r="I52" s="54"/>
      <c r="J52" s="54"/>
      <c r="K52" s="54"/>
      <c r="L52" s="54"/>
      <c r="M52" s="54"/>
      <c r="N52" s="55"/>
      <c r="O52" s="64">
        <f>SUM(O49:O51)</f>
        <v>124.65</v>
      </c>
      <c r="P52" s="57" t="e">
        <f>#REF!</f>
        <v>#REF!</v>
      </c>
      <c r="Q52" s="57"/>
      <c r="R52" s="57">
        <v>243.15</v>
      </c>
      <c r="S52" s="60"/>
    </row>
    <row r="53" spans="1:19" s="51" customFormat="1" ht="15" customHeight="1">
      <c r="A53" s="43">
        <v>10</v>
      </c>
      <c r="B53" s="79">
        <f>'[1]СТАРТ+ФИН'!B11</f>
        <v>2</v>
      </c>
      <c r="C53" s="45" t="str">
        <f>'[1]СТАРТ+ФИН'!C11</f>
        <v>КОПТЕВА АЛЕНА</v>
      </c>
      <c r="D53" s="46"/>
      <c r="E53" s="46"/>
      <c r="F53" s="47"/>
      <c r="G53" s="45"/>
      <c r="H53" s="45">
        <f>'[1]СТАРТ+ФИН'!I11</f>
        <v>1999</v>
      </c>
      <c r="I53" s="45" t="str">
        <f>'[1]СТАРТ+ФИН'!J11</f>
        <v>КМС</v>
      </c>
      <c r="J53" s="45" t="str">
        <f>'[1]СТАРТ+ФИН'!K11</f>
        <v>МОСКВА-2, ЮНОСТЬ МОСКВЫ</v>
      </c>
      <c r="K53" s="48"/>
      <c r="L53" s="45"/>
      <c r="M53" s="45"/>
      <c r="N53" s="45"/>
      <c r="O53" s="43"/>
      <c r="P53" s="49">
        <f>SUM(O57:O57)</f>
        <v>116.95</v>
      </c>
      <c r="Q53" s="49">
        <v>123.7</v>
      </c>
      <c r="R53" s="49">
        <v>240.65</v>
      </c>
      <c r="S53" s="50" t="str">
        <f>'[1]СТАРТ+ФИН'!L11</f>
        <v>КАШТАНОВ А.Е.</v>
      </c>
    </row>
    <row r="54" spans="1:19" s="51" customFormat="1" ht="13.5" customHeight="1" outlineLevel="1">
      <c r="A54" s="43"/>
      <c r="B54" s="79"/>
      <c r="C54" s="52"/>
      <c r="D54" s="43" t="str">
        <f>'[1]СТАРТ+ФИН'!C12</f>
        <v>405С</v>
      </c>
      <c r="E54" s="44">
        <f>'[1]СТАРТ+ФИН'!D12</f>
        <v>7</v>
      </c>
      <c r="F54" s="53">
        <v>2.7</v>
      </c>
      <c r="G54" s="54">
        <v>4</v>
      </c>
      <c r="H54" s="54">
        <v>3.5</v>
      </c>
      <c r="I54" s="54">
        <v>3.5</v>
      </c>
      <c r="J54" s="54">
        <v>4.5</v>
      </c>
      <c r="K54" s="54">
        <v>4.5</v>
      </c>
      <c r="L54" s="54">
        <v>4</v>
      </c>
      <c r="M54" s="54">
        <v>4</v>
      </c>
      <c r="N54" s="55">
        <f>(SUM(G54:M54)-LARGE(G54:M54,1)-LARGE(G54:M54,2)-SMALL(G54:M54,1)-SMALL(G54:M54,2))</f>
        <v>12</v>
      </c>
      <c r="O54" s="56">
        <f>(SUM(G54:M54)-LARGE(G54:M54,1)-LARGE(G54:M54,2)-SMALL(G54:M54,1)-SMALL(G54:M54,2))*F54</f>
        <v>32.400000000000006</v>
      </c>
      <c r="P54" s="57">
        <f>P53</f>
        <v>116.95</v>
      </c>
      <c r="Q54" s="57"/>
      <c r="R54" s="57">
        <v>240.65</v>
      </c>
      <c r="S54" s="50"/>
    </row>
    <row r="55" spans="1:19" s="51" customFormat="1" ht="13.5" customHeight="1" outlineLevel="1">
      <c r="A55" s="43"/>
      <c r="B55" s="79"/>
      <c r="C55" s="52"/>
      <c r="D55" s="43" t="str">
        <f>'[1]СТАРТ+ФИН'!F12</f>
        <v>105В</v>
      </c>
      <c r="E55" s="44">
        <f>'[1]СТАРТ+ФИН'!G12</f>
        <v>7</v>
      </c>
      <c r="F55" s="53">
        <v>2.4</v>
      </c>
      <c r="G55" s="54">
        <v>6</v>
      </c>
      <c r="H55" s="54">
        <v>6</v>
      </c>
      <c r="I55" s="54">
        <v>6</v>
      </c>
      <c r="J55" s="54">
        <v>5</v>
      </c>
      <c r="K55" s="54">
        <v>5.5</v>
      </c>
      <c r="L55" s="54">
        <v>5.5</v>
      </c>
      <c r="M55" s="54">
        <v>5.5</v>
      </c>
      <c r="N55" s="55">
        <f>(SUM(G55:M55)-LARGE(G55:M55,1)-LARGE(G55:M55,2)-SMALL(G55:M55,1)-SMALL(G55:M55,2))</f>
        <v>17</v>
      </c>
      <c r="O55" s="56">
        <f>(SUM(G55:M55)-LARGE(G55:M55,1)-LARGE(G55:M55,2)-SMALL(G55:M55,1)-SMALL(G55:M55,2))*F55</f>
        <v>40.8</v>
      </c>
      <c r="P55" s="57">
        <f>P54</f>
        <v>116.95</v>
      </c>
      <c r="Q55" s="57"/>
      <c r="R55" s="57">
        <v>240.65</v>
      </c>
      <c r="S55" s="50"/>
    </row>
    <row r="56" spans="3:19" ht="13.5" customHeight="1" outlineLevel="1">
      <c r="C56" s="59"/>
      <c r="D56" s="43" t="str">
        <f>'[1]СТАРТ+ФИН'!I12</f>
        <v>5134Д</v>
      </c>
      <c r="E56" s="44">
        <f>'[1]СТАРТ+ФИН'!J12</f>
        <v>7</v>
      </c>
      <c r="F56" s="53">
        <v>2.5</v>
      </c>
      <c r="G56" s="54">
        <v>6</v>
      </c>
      <c r="H56" s="54">
        <v>6</v>
      </c>
      <c r="I56" s="54">
        <v>6</v>
      </c>
      <c r="J56" s="54">
        <v>5.5</v>
      </c>
      <c r="K56" s="54">
        <v>4.5</v>
      </c>
      <c r="L56" s="54">
        <v>5.5</v>
      </c>
      <c r="M56" s="54">
        <v>6</v>
      </c>
      <c r="N56" s="55">
        <f>(SUM(G56:M56)-LARGE(G56:M56,1)-LARGE(G56:M56,2)-SMALL(G56:M56,1)-SMALL(G56:M56,2))</f>
        <v>17.5</v>
      </c>
      <c r="O56" s="56">
        <f>(SUM(G56:M56)-LARGE(G56:M56,1)-LARGE(G56:M56,2)-SMALL(G56:M56,1)-SMALL(G56:M56,2))*F56</f>
        <v>43.75</v>
      </c>
      <c r="P56" s="57">
        <f>P55</f>
        <v>116.95</v>
      </c>
      <c r="Q56" s="57"/>
      <c r="R56" s="57">
        <v>240.65</v>
      </c>
      <c r="S56" s="60"/>
    </row>
    <row r="57" spans="3:19" ht="13.5" customHeight="1" outlineLevel="1">
      <c r="C57" s="59"/>
      <c r="D57" s="61"/>
      <c r="E57" s="62"/>
      <c r="F57" s="63">
        <v>7.6</v>
      </c>
      <c r="G57" s="54"/>
      <c r="H57" s="54"/>
      <c r="I57" s="54"/>
      <c r="J57" s="54"/>
      <c r="K57" s="54"/>
      <c r="L57" s="54"/>
      <c r="M57" s="54"/>
      <c r="N57" s="55"/>
      <c r="O57" s="64">
        <f>SUM(O54:O56)</f>
        <v>116.95</v>
      </c>
      <c r="P57" s="57" t="e">
        <f>#REF!</f>
        <v>#REF!</v>
      </c>
      <c r="Q57" s="57"/>
      <c r="R57" s="57">
        <v>240.65</v>
      </c>
      <c r="S57" s="60"/>
    </row>
    <row r="58" spans="1:19" s="51" customFormat="1" ht="15" customHeight="1">
      <c r="A58" s="43">
        <v>11</v>
      </c>
      <c r="B58" s="79">
        <f>'[1]СТАРТ+ФИН'!B6</f>
        <v>1</v>
      </c>
      <c r="C58" s="45" t="str">
        <f>'[1]СТАРТ+ФИН'!C6</f>
        <v>КАПИЦКАЯ ВИОЛЕТТА</v>
      </c>
      <c r="D58" s="46"/>
      <c r="E58" s="46"/>
      <c r="F58" s="47"/>
      <c r="G58" s="45"/>
      <c r="H58" s="45">
        <f>'[1]СТАРТ+ФИН'!I6</f>
        <v>1999</v>
      </c>
      <c r="I58" s="45" t="str">
        <f>'[1]СТАРТ+ФИН'!J6</f>
        <v>КМС</v>
      </c>
      <c r="J58" s="45" t="str">
        <f>'[1]СТАРТ+ФИН'!K6</f>
        <v>ЧЕЛЯБИНСК МБУДОД СДЮСШОР-7</v>
      </c>
      <c r="K58" s="48"/>
      <c r="L58" s="45"/>
      <c r="M58" s="45"/>
      <c r="N58" s="45"/>
      <c r="O58" s="43"/>
      <c r="P58" s="49">
        <f>SUM(O62:O62)</f>
        <v>120.6</v>
      </c>
      <c r="Q58" s="49">
        <v>114.05</v>
      </c>
      <c r="R58" s="49">
        <v>234.65</v>
      </c>
      <c r="S58" s="50" t="str">
        <f>'[1]СТАРТ+ФИН'!L6</f>
        <v>ХАРЛАМОВ А.Е.,ПИРОЖКОВ Ю.В.</v>
      </c>
    </row>
    <row r="59" spans="1:19" s="51" customFormat="1" ht="13.5" customHeight="1" outlineLevel="1">
      <c r="A59" s="43"/>
      <c r="B59" s="79"/>
      <c r="C59" s="52"/>
      <c r="D59" s="43" t="str">
        <f>'[1]СТАРТ+ФИН'!C7</f>
        <v>105В</v>
      </c>
      <c r="E59" s="44">
        <f>'[1]СТАРТ+ФИН'!D7</f>
        <v>7</v>
      </c>
      <c r="F59" s="53">
        <v>2.4</v>
      </c>
      <c r="G59" s="54">
        <v>6</v>
      </c>
      <c r="H59" s="54">
        <v>6</v>
      </c>
      <c r="I59" s="54">
        <v>6</v>
      </c>
      <c r="J59" s="54">
        <v>6</v>
      </c>
      <c r="K59" s="54">
        <v>6.5</v>
      </c>
      <c r="L59" s="54">
        <v>6</v>
      </c>
      <c r="M59" s="54">
        <v>5</v>
      </c>
      <c r="N59" s="55">
        <f>(SUM(G59:M59)-LARGE(G59:M59,1)-LARGE(G59:M59,2)-SMALL(G59:M59,1)-SMALL(G59:M59,2))</f>
        <v>18</v>
      </c>
      <c r="O59" s="56">
        <f>(SUM(G59:M59)-LARGE(G59:M59,1)-LARGE(G59:M59,2)-SMALL(G59:M59,1)-SMALL(G59:M59,2))*F59</f>
        <v>43.199999999999996</v>
      </c>
      <c r="P59" s="57">
        <f>P58</f>
        <v>120.6</v>
      </c>
      <c r="Q59" s="57"/>
      <c r="R59" s="57">
        <v>234.65</v>
      </c>
      <c r="S59" s="50"/>
    </row>
    <row r="60" spans="1:19" s="51" customFormat="1" ht="13.5" customHeight="1" outlineLevel="1">
      <c r="A60" s="43"/>
      <c r="B60" s="79"/>
      <c r="C60" s="52"/>
      <c r="D60" s="43" t="str">
        <f>'[1]СТАРТ+ФИН'!F7</f>
        <v>5233Д</v>
      </c>
      <c r="E60" s="44">
        <f>'[1]СТАРТ+ФИН'!G7</f>
        <v>7</v>
      </c>
      <c r="F60" s="53">
        <v>2.4</v>
      </c>
      <c r="G60" s="54">
        <v>6</v>
      </c>
      <c r="H60" s="54">
        <v>5.5</v>
      </c>
      <c r="I60" s="54">
        <v>5.5</v>
      </c>
      <c r="J60" s="54">
        <v>5.5</v>
      </c>
      <c r="K60" s="54">
        <v>5</v>
      </c>
      <c r="L60" s="54">
        <v>5.5</v>
      </c>
      <c r="M60" s="54">
        <v>6</v>
      </c>
      <c r="N60" s="55">
        <f>(SUM(G60:M60)-LARGE(G60:M60,1)-LARGE(G60:M60,2)-SMALL(G60:M60,1)-SMALL(G60:M60,2))</f>
        <v>16.5</v>
      </c>
      <c r="O60" s="56">
        <f>(SUM(G60:M60)-LARGE(G60:M60,1)-LARGE(G60:M60,2)-SMALL(G60:M60,1)-SMALL(G60:M60,2))*F60</f>
        <v>39.6</v>
      </c>
      <c r="P60" s="57">
        <f>P59</f>
        <v>120.6</v>
      </c>
      <c r="Q60" s="57"/>
      <c r="R60" s="57">
        <v>234.65</v>
      </c>
      <c r="S60" s="50"/>
    </row>
    <row r="61" spans="3:19" ht="13.5" customHeight="1" outlineLevel="1">
      <c r="C61" s="59"/>
      <c r="D61" s="43" t="str">
        <f>'[1]СТАРТ+ФИН'!I7</f>
        <v>205С</v>
      </c>
      <c r="E61" s="44">
        <f>'[1]СТАРТ+ФИН'!J7</f>
        <v>7</v>
      </c>
      <c r="F61" s="53">
        <v>2.8</v>
      </c>
      <c r="G61" s="54">
        <v>4</v>
      </c>
      <c r="H61" s="54">
        <v>4.5</v>
      </c>
      <c r="I61" s="54">
        <v>4.5</v>
      </c>
      <c r="J61" s="54">
        <v>4.5</v>
      </c>
      <c r="K61" s="54">
        <v>4.5</v>
      </c>
      <c r="L61" s="54">
        <v>4</v>
      </c>
      <c r="M61" s="54">
        <v>4.5</v>
      </c>
      <c r="N61" s="55">
        <f>(SUM(G61:M61)-LARGE(G61:M61,1)-LARGE(G61:M61,2)-SMALL(G61:M61,1)-SMALL(G61:M61,2))</f>
        <v>13.5</v>
      </c>
      <c r="O61" s="56">
        <f>(SUM(G61:M61)-LARGE(G61:M61,1)-LARGE(G61:M61,2)-SMALL(G61:M61,1)-SMALL(G61:M61,2))*F61</f>
        <v>37.8</v>
      </c>
      <c r="P61" s="57">
        <f>P60</f>
        <v>120.6</v>
      </c>
      <c r="Q61" s="57"/>
      <c r="R61" s="57">
        <v>234.65</v>
      </c>
      <c r="S61" s="60"/>
    </row>
    <row r="62" spans="3:19" ht="13.5" customHeight="1" outlineLevel="1">
      <c r="C62" s="59"/>
      <c r="D62" s="61"/>
      <c r="E62" s="62"/>
      <c r="F62" s="63">
        <v>7.6</v>
      </c>
      <c r="G62" s="54"/>
      <c r="H62" s="54"/>
      <c r="I62" s="54"/>
      <c r="J62" s="54"/>
      <c r="K62" s="54"/>
      <c r="L62" s="54"/>
      <c r="M62" s="54"/>
      <c r="N62" s="55"/>
      <c r="O62" s="64">
        <f>SUM(O59:O61)</f>
        <v>120.6</v>
      </c>
      <c r="P62" s="57" t="e">
        <f>#REF!</f>
        <v>#REF!</v>
      </c>
      <c r="Q62" s="57"/>
      <c r="R62" s="57">
        <v>234.65</v>
      </c>
      <c r="S62" s="60"/>
    </row>
    <row r="63" spans="1:19" s="51" customFormat="1" ht="15" customHeight="1">
      <c r="A63" s="43">
        <v>12</v>
      </c>
      <c r="B63" s="79">
        <f>'[1]СТАРТ+ФИН'!B16</f>
        <v>3</v>
      </c>
      <c r="C63" s="45" t="str">
        <f>'[1]СТАРТ+ФИН'!C16</f>
        <v>СОШНИКОВА ЛЮБОВЬ</v>
      </c>
      <c r="D63" s="46"/>
      <c r="E63" s="46"/>
      <c r="F63" s="47"/>
      <c r="G63" s="45"/>
      <c r="H63" s="45">
        <f>'[1]СТАРТ+ФИН'!I16</f>
        <v>2000</v>
      </c>
      <c r="I63" s="45" t="str">
        <f>'[1]СТАРТ+ФИН'!J16</f>
        <v>КМС</v>
      </c>
      <c r="J63" s="45" t="str">
        <f>'[1]СТАРТ+ФИН'!K16</f>
        <v>МО,ЭЛЕКТРОСТАЛЬ СДЮСШОР</v>
      </c>
      <c r="K63" s="48"/>
      <c r="L63" s="45"/>
      <c r="M63" s="45"/>
      <c r="N63" s="45"/>
      <c r="O63" s="43"/>
      <c r="P63" s="49">
        <f>SUM(O67:O67)</f>
        <v>107.69999999999999</v>
      </c>
      <c r="Q63" s="49">
        <v>126.75</v>
      </c>
      <c r="R63" s="49">
        <v>234.45</v>
      </c>
      <c r="S63" s="50" t="str">
        <f>'[1]СТАРТ+ФИН'!L16</f>
        <v>ЛИТВИНОВА Е.И.</v>
      </c>
    </row>
    <row r="64" spans="1:19" s="51" customFormat="1" ht="13.5" customHeight="1" outlineLevel="1">
      <c r="A64" s="43"/>
      <c r="B64" s="79"/>
      <c r="C64" s="52"/>
      <c r="D64" s="43" t="str">
        <f>'[1]СТАРТ+ФИН'!C17</f>
        <v>203В</v>
      </c>
      <c r="E64" s="44">
        <f>'[1]СТАРТ+ФИН'!D17</f>
        <v>5</v>
      </c>
      <c r="F64" s="53">
        <v>2.3</v>
      </c>
      <c r="G64" s="54">
        <v>5</v>
      </c>
      <c r="H64" s="54">
        <v>4.5</v>
      </c>
      <c r="I64" s="54">
        <v>4.5</v>
      </c>
      <c r="J64" s="54">
        <v>3.5</v>
      </c>
      <c r="K64" s="54">
        <v>3.5</v>
      </c>
      <c r="L64" s="54">
        <v>4</v>
      </c>
      <c r="M64" s="54">
        <v>3.5</v>
      </c>
      <c r="N64" s="55">
        <f>(SUM(G64:M64)-LARGE(G64:M64,1)-LARGE(G64:M64,2)-SMALL(G64:M64,1)-SMALL(G64:M64,2))</f>
        <v>12</v>
      </c>
      <c r="O64" s="56">
        <f>(SUM(G64:M64)-LARGE(G64:M64,1)-LARGE(G64:M64,2)-SMALL(G64:M64,1)-SMALL(G64:M64,2))*F64</f>
        <v>27.599999999999998</v>
      </c>
      <c r="P64" s="57">
        <f>P63</f>
        <v>107.69999999999999</v>
      </c>
      <c r="Q64" s="57"/>
      <c r="R64" s="57">
        <v>234.45</v>
      </c>
      <c r="S64" s="50"/>
    </row>
    <row r="65" spans="1:19" s="51" customFormat="1" ht="13.5" customHeight="1" outlineLevel="1">
      <c r="A65" s="43"/>
      <c r="B65" s="79"/>
      <c r="C65" s="52"/>
      <c r="D65" s="43" t="str">
        <f>'[1]СТАРТ+ФИН'!F17</f>
        <v>405С</v>
      </c>
      <c r="E65" s="44">
        <f>'[1]СТАРТ+ФИН'!G17</f>
        <v>7</v>
      </c>
      <c r="F65" s="53">
        <v>2.7</v>
      </c>
      <c r="G65" s="54">
        <v>5</v>
      </c>
      <c r="H65" s="54">
        <v>5.5</v>
      </c>
      <c r="I65" s="54">
        <v>5.5</v>
      </c>
      <c r="J65" s="54">
        <v>5</v>
      </c>
      <c r="K65" s="54">
        <v>5</v>
      </c>
      <c r="L65" s="54">
        <v>4.5</v>
      </c>
      <c r="M65" s="54">
        <v>5</v>
      </c>
      <c r="N65" s="55">
        <f>(SUM(G65:M65)-LARGE(G65:M65,1)-LARGE(G65:M65,2)-SMALL(G65:M65,1)-SMALL(G65:M65,2))</f>
        <v>15</v>
      </c>
      <c r="O65" s="56">
        <f>(SUM(G65:M65)-LARGE(G65:M65,1)-LARGE(G65:M65,2)-SMALL(G65:M65,1)-SMALL(G65:M65,2))*F65</f>
        <v>40.5</v>
      </c>
      <c r="P65" s="57">
        <f>P64</f>
        <v>107.69999999999999</v>
      </c>
      <c r="Q65" s="57"/>
      <c r="R65" s="57">
        <v>234.45</v>
      </c>
      <c r="S65" s="50"/>
    </row>
    <row r="66" spans="3:19" ht="13.5" customHeight="1" outlineLevel="1">
      <c r="C66" s="59"/>
      <c r="D66" s="43" t="str">
        <f>'[1]СТАРТ+ФИН'!I17</f>
        <v>105С</v>
      </c>
      <c r="E66" s="44">
        <f>'[1]СТАРТ+ФИН'!J17</f>
        <v>5</v>
      </c>
      <c r="F66" s="53">
        <v>2.4</v>
      </c>
      <c r="G66" s="54">
        <v>6</v>
      </c>
      <c r="H66" s="54">
        <v>6</v>
      </c>
      <c r="I66" s="54">
        <v>6</v>
      </c>
      <c r="J66" s="54">
        <v>5</v>
      </c>
      <c r="K66" s="54">
        <v>5</v>
      </c>
      <c r="L66" s="54">
        <v>5</v>
      </c>
      <c r="M66" s="54">
        <v>5.5</v>
      </c>
      <c r="N66" s="55">
        <f>(SUM(G66:M66)-LARGE(G66:M66,1)-LARGE(G66:M66,2)-SMALL(G66:M66,1)-SMALL(G66:M66,2))</f>
        <v>16.5</v>
      </c>
      <c r="O66" s="56">
        <f>(SUM(G66:M66)-LARGE(G66:M66,1)-LARGE(G66:M66,2)-SMALL(G66:M66,1)-SMALL(G66:M66,2))*F66</f>
        <v>39.6</v>
      </c>
      <c r="P66" s="57">
        <f>P65</f>
        <v>107.69999999999999</v>
      </c>
      <c r="Q66" s="57"/>
      <c r="R66" s="57">
        <v>234.45</v>
      </c>
      <c r="S66" s="60"/>
    </row>
    <row r="67" spans="3:19" ht="13.5" customHeight="1" outlineLevel="1">
      <c r="C67" s="59"/>
      <c r="D67" s="61"/>
      <c r="E67" s="62"/>
      <c r="F67" s="63">
        <v>7.4</v>
      </c>
      <c r="G67" s="54"/>
      <c r="H67" s="54"/>
      <c r="I67" s="54"/>
      <c r="J67" s="54"/>
      <c r="K67" s="54"/>
      <c r="L67" s="54"/>
      <c r="M67" s="54"/>
      <c r="N67" s="55"/>
      <c r="O67" s="64">
        <f>SUM(O64:O66)</f>
        <v>107.69999999999999</v>
      </c>
      <c r="P67" s="57" t="e">
        <f>#REF!</f>
        <v>#REF!</v>
      </c>
      <c r="Q67" s="57"/>
      <c r="R67" s="57">
        <v>234.45</v>
      </c>
      <c r="S67" s="60"/>
    </row>
    <row r="68" ht="14.25">
      <c r="R68" s="57"/>
    </row>
  </sheetData>
  <mergeCells count="1">
    <mergeCell ref="G5:M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2014-05-27T07:45:29Z</dcterms:created>
  <dcterms:modified xsi:type="dcterms:W3CDTF">2014-05-27T07:48:41Z</dcterms:modified>
  <cp:category/>
  <cp:version/>
  <cp:contentType/>
  <cp:contentStatus/>
</cp:coreProperties>
</file>