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irls_C_3m_final" sheetId="1" r:id="rId1"/>
    <sheet name="Girls_C_3m_prelim" sheetId="2" r:id="rId2"/>
  </sheets>
  <externalReferences>
    <externalReference r:id="rId5"/>
  </externalReferences>
  <definedNames>
    <definedName name="Excel_BuiltIn_Print_Titles" localSheetId="0">'Girls_C_3m_final'!#REF!</definedName>
    <definedName name="Excel_BuiltIn_Print_Titles" localSheetId="1">'Girls_C_3m_prelim'!#REF!</definedName>
    <definedName name="_xlnm.Print_Area" localSheetId="0">'Girls_C_3m_final'!$A$2:$R$15</definedName>
    <definedName name="_xlnm.Print_Area" localSheetId="1">'Girls_C_3m_prelim'!$A$2:$R$15</definedName>
  </definedNames>
  <calcPr fullCalcOnLoad="1"/>
</workbook>
</file>

<file path=xl/sharedStrings.xml><?xml version="1.0" encoding="utf-8"?>
<sst xmlns="http://schemas.openxmlformats.org/spreadsheetml/2006/main" count="82" uniqueCount="41">
  <si>
    <t>103В</t>
  </si>
  <si>
    <t>105В</t>
  </si>
  <si>
    <t>201С</t>
  </si>
  <si>
    <t>205С</t>
  </si>
  <si>
    <t>301В</t>
  </si>
  <si>
    <t>303В</t>
  </si>
  <si>
    <t>305С</t>
  </si>
  <si>
    <t>405С</t>
  </si>
  <si>
    <t>5132Д</t>
  </si>
  <si>
    <t>5134Д</t>
  </si>
  <si>
    <t>5231Д</t>
  </si>
  <si>
    <t>Егорова Марина</t>
  </si>
  <si>
    <t>1р.</t>
  </si>
  <si>
    <t>КСДЮСШОР по ВВС «Невская волна»</t>
  </si>
  <si>
    <t>Егоров Ю.Н.</t>
  </si>
  <si>
    <t>Миляев К.С.</t>
  </si>
  <si>
    <t>ТРЕНЕР3</t>
  </si>
  <si>
    <t>Анисимова Марина</t>
  </si>
  <si>
    <t>Леонтьевская С.С.</t>
  </si>
  <si>
    <t>Данюков Р.В.</t>
  </si>
  <si>
    <t>Фролова Виктория</t>
  </si>
  <si>
    <t>КМС</t>
  </si>
  <si>
    <t>Горланова Е.В.</t>
  </si>
  <si>
    <t>Евтушенко Алиса</t>
  </si>
  <si>
    <t>Доброскок Д.М.</t>
  </si>
  <si>
    <t>Завьялова О.Н.</t>
  </si>
  <si>
    <t>ПЕРВЕНСТВО САНКТ-ПЕТЕРБУРГА ПО ПРЫЖКАМ В ВОДУ</t>
  </si>
  <si>
    <t>15-20 февраля 2016 года</t>
  </si>
  <si>
    <t>ФИНАЛ</t>
  </si>
  <si>
    <t>Ф.И.</t>
  </si>
  <si>
    <t>судьи</t>
  </si>
  <si>
    <t>ВЫПОЛН</t>
  </si>
  <si>
    <t>Место</t>
  </si>
  <si>
    <t>оч.</t>
  </si>
  <si>
    <t>прыжок</t>
  </si>
  <si>
    <t>К.Т.</t>
  </si>
  <si>
    <t>РЕЗУЛЬТАТ</t>
  </si>
  <si>
    <t>РАЗРЯДА</t>
  </si>
  <si>
    <t>ТРЕНЕР</t>
  </si>
  <si>
    <t>кэт</t>
  </si>
  <si>
    <t>ПРЕДВАРИТЕЛЬНЫЕ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</si>
</sst>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hh:mm"/>
  </numFmts>
  <fonts count="64">
    <font>
      <sz val="10"/>
      <name val="Arial"/>
      <family val="2"/>
    </font>
    <font>
      <sz val="10"/>
      <name val="NewtonCTT"/>
      <family val="0"/>
    </font>
    <font>
      <sz val="10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name val="Arial Cyr"/>
      <family val="2"/>
    </font>
    <font>
      <sz val="10"/>
      <color indexed="9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10"/>
      <color indexed="9"/>
      <name val="Arial"/>
      <family val="2"/>
    </font>
    <font>
      <b/>
      <sz val="8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8"/>
      <name val="Arial"/>
      <family val="2"/>
    </font>
    <font>
      <b/>
      <sz val="9"/>
      <color indexed="9"/>
      <name val="Arial Cyr"/>
      <family val="2"/>
    </font>
    <font>
      <sz val="9"/>
      <color indexed="9"/>
      <name val="Arial Cyr"/>
      <family val="2"/>
    </font>
    <font>
      <sz val="10"/>
      <color indexed="10"/>
      <name val="Times New Roman"/>
      <family val="1"/>
    </font>
    <font>
      <b/>
      <sz val="10"/>
      <color indexed="12"/>
      <name val="Arial Cyr"/>
      <family val="2"/>
    </font>
    <font>
      <b/>
      <sz val="10"/>
      <color indexed="9"/>
      <name val="Arial Cyr"/>
      <family val="2"/>
    </font>
    <font>
      <sz val="8"/>
      <color indexed="9"/>
      <name val="Arial Cyr"/>
      <family val="2"/>
    </font>
    <font>
      <sz val="10"/>
      <color indexed="9"/>
      <name val="Times New Roman"/>
      <family val="1"/>
    </font>
    <font>
      <b/>
      <sz val="9"/>
      <color indexed="55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33" applyFont="1" applyAlignment="1">
      <alignment horizontal="left" wrapText="1"/>
      <protection/>
    </xf>
    <xf numFmtId="0" fontId="2" fillId="0" borderId="0" xfId="33" applyFont="1">
      <alignment/>
      <protection/>
    </xf>
    <xf numFmtId="0" fontId="2" fillId="0" borderId="0" xfId="55" applyFont="1">
      <alignment/>
      <protection/>
    </xf>
    <xf numFmtId="0" fontId="7" fillId="0" borderId="0" xfId="33" applyFont="1">
      <alignment/>
      <protection/>
    </xf>
    <xf numFmtId="0" fontId="8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11" fillId="0" borderId="0" xfId="33" applyFont="1">
      <alignment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9" fillId="0" borderId="0" xfId="55" applyFont="1">
      <alignment/>
      <protection/>
    </xf>
    <xf numFmtId="0" fontId="4" fillId="0" borderId="0" xfId="55" applyFont="1" applyAlignment="1">
      <alignment horizontal="left" wrapText="1"/>
      <protection/>
    </xf>
    <xf numFmtId="0" fontId="14" fillId="0" borderId="0" xfId="55" applyFont="1">
      <alignment/>
      <protection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5" fillId="0" borderId="0" xfId="0" applyFont="1" applyAlignment="1">
      <alignment/>
    </xf>
    <xf numFmtId="0" fontId="2" fillId="0" borderId="0" xfId="55" applyFont="1" applyAlignment="1">
      <alignment horizontal="center"/>
      <protection/>
    </xf>
    <xf numFmtId="0" fontId="16" fillId="0" borderId="0" xfId="55" applyFont="1">
      <alignment/>
      <protection/>
    </xf>
    <xf numFmtId="165" fontId="17" fillId="0" borderId="0" xfId="55" applyNumberFormat="1" applyFont="1" applyAlignment="1">
      <alignment horizontal="left"/>
      <protection/>
    </xf>
    <xf numFmtId="0" fontId="7" fillId="0" borderId="10" xfId="55" applyFont="1" applyBorder="1" applyAlignment="1">
      <alignment horizontal="center"/>
      <protection/>
    </xf>
    <xf numFmtId="0" fontId="7" fillId="0" borderId="11" xfId="0" applyFont="1" applyBorder="1" applyAlignment="1">
      <alignment horizontal="left"/>
    </xf>
    <xf numFmtId="164" fontId="7" fillId="0" borderId="10" xfId="55" applyNumberFormat="1" applyFont="1" applyBorder="1" applyAlignment="1">
      <alignment horizontal="left"/>
      <protection/>
    </xf>
    <xf numFmtId="0" fontId="8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18" fillId="0" borderId="10" xfId="55" applyFont="1" applyBorder="1" applyAlignment="1">
      <alignment vertical="center"/>
      <protection/>
    </xf>
    <xf numFmtId="164" fontId="18" fillId="0" borderId="10" xfId="55" applyNumberFormat="1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vertical="center"/>
      <protection/>
    </xf>
    <xf numFmtId="0" fontId="14" fillId="0" borderId="10" xfId="55" applyFont="1" applyBorder="1" applyAlignment="1">
      <alignment vertical="center"/>
      <protection/>
    </xf>
    <xf numFmtId="0" fontId="7" fillId="0" borderId="12" xfId="55" applyFont="1" applyBorder="1" applyAlignment="1">
      <alignment horizontal="center"/>
      <protection/>
    </xf>
    <xf numFmtId="0" fontId="7" fillId="0" borderId="13" xfId="55" applyFont="1" applyBorder="1" applyAlignment="1">
      <alignment horizontal="left"/>
      <protection/>
    </xf>
    <xf numFmtId="0" fontId="5" fillId="0" borderId="13" xfId="55" applyFont="1" applyBorder="1" applyAlignment="1">
      <alignment horizontal="center"/>
      <protection/>
    </xf>
    <xf numFmtId="0" fontId="19" fillId="0" borderId="13" xfId="55" applyFont="1" applyBorder="1">
      <alignment/>
      <protection/>
    </xf>
    <xf numFmtId="0" fontId="20" fillId="0" borderId="13" xfId="55" applyFont="1" applyBorder="1" applyAlignment="1">
      <alignment horizontal="center"/>
      <protection/>
    </xf>
    <xf numFmtId="0" fontId="6" fillId="0" borderId="13" xfId="55" applyFont="1" applyBorder="1">
      <alignment/>
      <protection/>
    </xf>
    <xf numFmtId="0" fontId="18" fillId="0" borderId="13" xfId="55" applyFont="1" applyBorder="1" applyAlignment="1">
      <alignment vertical="center"/>
      <protection/>
    </xf>
    <xf numFmtId="0" fontId="21" fillId="0" borderId="13" xfId="55" applyFont="1" applyBorder="1" applyAlignment="1">
      <alignment horizontal="center" vertical="center" wrapText="1"/>
      <protection/>
    </xf>
    <xf numFmtId="0" fontId="18" fillId="0" borderId="13" xfId="33" applyFont="1" applyBorder="1" applyAlignment="1">
      <alignment vertical="center"/>
      <protection/>
    </xf>
    <xf numFmtId="0" fontId="14" fillId="0" borderId="13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/>
      <protection/>
    </xf>
    <xf numFmtId="0" fontId="5" fillId="0" borderId="0" xfId="55" applyFont="1" applyBorder="1" applyAlignment="1">
      <alignment horizontal="center"/>
      <protection/>
    </xf>
    <xf numFmtId="0" fontId="19" fillId="0" borderId="0" xfId="55" applyFont="1" applyBorder="1">
      <alignment/>
      <protection/>
    </xf>
    <xf numFmtId="0" fontId="20" fillId="0" borderId="0" xfId="55" applyFont="1" applyBorder="1" applyAlignment="1">
      <alignment horizontal="center"/>
      <protection/>
    </xf>
    <xf numFmtId="0" fontId="6" fillId="0" borderId="0" xfId="55" applyFont="1" applyBorder="1">
      <alignment/>
      <protection/>
    </xf>
    <xf numFmtId="0" fontId="22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3" fillId="0" borderId="0" xfId="33" applyFont="1" applyAlignment="1">
      <alignment horizontal="center"/>
      <protection/>
    </xf>
    <xf numFmtId="0" fontId="20" fillId="0" borderId="0" xfId="33" applyFont="1" applyAlignment="1">
      <alignment horizontal="center"/>
      <protection/>
    </xf>
    <xf numFmtId="0" fontId="7" fillId="0" borderId="0" xfId="33" applyFont="1" applyAlignment="1">
      <alignment horizontal="left"/>
      <protection/>
    </xf>
    <xf numFmtId="0" fontId="7" fillId="0" borderId="0" xfId="33" applyFont="1" applyAlignment="1">
      <alignment horizontal="center"/>
      <protection/>
    </xf>
    <xf numFmtId="0" fontId="8" fillId="0" borderId="0" xfId="33" applyFont="1" applyAlignment="1">
      <alignment horizontal="center"/>
      <protection/>
    </xf>
    <xf numFmtId="0" fontId="20" fillId="0" borderId="0" xfId="33" applyFont="1" applyAlignment="1">
      <alignment horizontal="left"/>
      <protection/>
    </xf>
    <xf numFmtId="0" fontId="13" fillId="0" borderId="0" xfId="33" applyFont="1" applyAlignment="1">
      <alignment horizontal="left"/>
      <protection/>
    </xf>
    <xf numFmtId="2" fontId="11" fillId="0" borderId="0" xfId="34" applyNumberFormat="1" applyFont="1" applyAlignment="1">
      <alignment horizontal="center"/>
      <protection/>
    </xf>
    <xf numFmtId="0" fontId="20" fillId="0" borderId="0" xfId="33" applyFont="1">
      <alignment/>
      <protection/>
    </xf>
    <xf numFmtId="0" fontId="23" fillId="0" borderId="0" xfId="33" applyFont="1">
      <alignment/>
      <protection/>
    </xf>
    <xf numFmtId="0" fontId="13" fillId="0" borderId="0" xfId="33" applyFont="1">
      <alignment/>
      <protection/>
    </xf>
    <xf numFmtId="164" fontId="24" fillId="0" borderId="0" xfId="34" applyNumberFormat="1" applyFont="1" applyBorder="1" applyAlignment="1">
      <alignment horizontal="center"/>
      <protection/>
    </xf>
    <xf numFmtId="164" fontId="2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2" fontId="25" fillId="0" borderId="0" xfId="33" applyNumberFormat="1" applyFont="1" applyBorder="1" applyAlignment="1">
      <alignment horizontal="center"/>
      <protection/>
    </xf>
    <xf numFmtId="2" fontId="13" fillId="0" borderId="0" xfId="33" applyNumberFormat="1" applyFont="1" applyBorder="1" applyAlignment="1">
      <alignment horizontal="center"/>
      <protection/>
    </xf>
    <xf numFmtId="2" fontId="22" fillId="0" borderId="0" xfId="34" applyNumberFormat="1" applyFont="1" applyAlignment="1">
      <alignment horizontal="center"/>
      <protection/>
    </xf>
    <xf numFmtId="0" fontId="26" fillId="0" borderId="0" xfId="33" applyFont="1">
      <alignment/>
      <protection/>
    </xf>
    <xf numFmtId="0" fontId="4" fillId="0" borderId="0" xfId="33" applyFont="1" applyAlignment="1">
      <alignment horizontal="left"/>
      <protection/>
    </xf>
    <xf numFmtId="2" fontId="23" fillId="0" borderId="0" xfId="33" applyNumberFormat="1" applyFont="1" applyAlignment="1">
      <alignment horizontal="center"/>
      <protection/>
    </xf>
    <xf numFmtId="0" fontId="23" fillId="0" borderId="0" xfId="33" applyFont="1" applyAlignment="1">
      <alignment horizontal="left" wrapText="1"/>
      <protection/>
    </xf>
    <xf numFmtId="0" fontId="2" fillId="0" borderId="0" xfId="33" applyFont="1" applyAlignment="1">
      <alignment horizontal="left" wrapText="1"/>
      <protection/>
    </xf>
    <xf numFmtId="0" fontId="10" fillId="0" borderId="0" xfId="33" applyFont="1" applyAlignment="1">
      <alignment horizontal="center"/>
      <protection/>
    </xf>
    <xf numFmtId="0" fontId="27" fillId="0" borderId="0" xfId="33" applyFont="1" applyAlignment="1">
      <alignment horizontal="left"/>
      <protection/>
    </xf>
    <xf numFmtId="0" fontId="26" fillId="0" borderId="0" xfId="33" applyFont="1" applyAlignment="1">
      <alignment horizontal="center"/>
      <protection/>
    </xf>
    <xf numFmtId="164" fontId="28" fillId="0" borderId="0" xfId="34" applyNumberFormat="1" applyFont="1" applyBorder="1" applyAlignment="1">
      <alignment horizontal="center"/>
      <protection/>
    </xf>
    <xf numFmtId="2" fontId="26" fillId="0" borderId="0" xfId="33" applyNumberFormat="1" applyFont="1" applyBorder="1" applyAlignment="1">
      <alignment horizontal="center"/>
      <protection/>
    </xf>
    <xf numFmtId="0" fontId="10" fillId="0" borderId="0" xfId="33" applyFont="1" applyAlignment="1">
      <alignment horizontal="left" wrapText="1"/>
      <protection/>
    </xf>
    <xf numFmtId="164" fontId="29" fillId="0" borderId="0" xfId="33" applyNumberFormat="1" applyFont="1" applyAlignment="1">
      <alignment horizontal="right"/>
      <protection/>
    </xf>
    <xf numFmtId="164" fontId="8" fillId="0" borderId="10" xfId="33" applyNumberFormat="1" applyFont="1" applyBorder="1" applyAlignment="1">
      <alignment horizontal="center"/>
      <protection/>
    </xf>
    <xf numFmtId="164" fontId="10" fillId="0" borderId="0" xfId="33" applyNumberFormat="1" applyFont="1" applyAlignment="1">
      <alignment horizontal="center"/>
      <protection/>
    </xf>
    <xf numFmtId="164" fontId="10" fillId="0" borderId="0" xfId="54" applyNumberFormat="1" applyFont="1" applyAlignment="1">
      <alignment horizontal="center" vertical="center"/>
      <protection/>
    </xf>
    <xf numFmtId="2" fontId="10" fillId="0" borderId="0" xfId="33" applyNumberFormat="1" applyFont="1" applyBorder="1" applyAlignment="1">
      <alignment horizontal="center"/>
      <protection/>
    </xf>
    <xf numFmtId="2" fontId="10" fillId="0" borderId="0" xfId="33" applyNumberFormat="1" applyFont="1" applyAlignment="1">
      <alignment horizontal="center"/>
      <protection/>
    </xf>
    <xf numFmtId="0" fontId="7" fillId="0" borderId="10" xfId="55" applyFont="1" applyBorder="1" applyAlignment="1">
      <alignment horizontal="center" vertical="center"/>
      <protection/>
    </xf>
    <xf numFmtId="0" fontId="23" fillId="0" borderId="13" xfId="55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ода вышка  К-2008-3 день" xfId="54"/>
    <cellStyle name="Обычный_Чемпионат и Перв 1 и 3 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9;&#1075;\Downloads\3&#1084;_&#1057;_&#1076;&#1077;&#1074;_&#1055;&#1056;&#1045;&#1044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3"/>
      <sheetName val="СТАРТ+"/>
      <sheetName val="3м_юн(С)"/>
    </sheetNames>
    <sheetDataSet>
      <sheetData sheetId="1">
        <row r="4">
          <cell r="C4" t="str">
            <v>ТРАМПЛИН  3 МЕТРА, ДЕВУШКИ, ГРУППА "С"</v>
          </cell>
        </row>
        <row r="6">
          <cell r="B6">
            <v>1</v>
          </cell>
          <cell r="C6" t="str">
            <v>Анисимова Марина</v>
          </cell>
          <cell r="G6">
            <v>2004</v>
          </cell>
          <cell r="H6" t="str">
            <v>1р.</v>
          </cell>
          <cell r="I6" t="str">
            <v>КСДЮСШОР по ВВС «Невская волна»</v>
          </cell>
          <cell r="O6" t="str">
            <v>Леонтьевская С.С.</v>
          </cell>
          <cell r="P6" t="str">
            <v>Данюков Р.В.</v>
          </cell>
          <cell r="Q6" t="str">
            <v>ТРЕНЕР3</v>
          </cell>
        </row>
        <row r="7">
          <cell r="C7" t="str">
            <v>403В</v>
          </cell>
          <cell r="D7">
            <v>2.1</v>
          </cell>
          <cell r="E7" t="str">
            <v>201В</v>
          </cell>
          <cell r="F7">
            <v>1.8</v>
          </cell>
          <cell r="G7" t="str">
            <v>5132Д</v>
          </cell>
          <cell r="H7">
            <v>2.1</v>
          </cell>
          <cell r="I7" t="str">
            <v>105В</v>
          </cell>
          <cell r="J7">
            <v>2.4</v>
          </cell>
          <cell r="K7" t="str">
            <v>205С</v>
          </cell>
          <cell r="L7">
            <v>2.8</v>
          </cell>
          <cell r="M7" t="str">
            <v>5231Д</v>
          </cell>
          <cell r="N7">
            <v>2</v>
          </cell>
        </row>
        <row r="14">
          <cell r="B14">
            <v>2</v>
          </cell>
          <cell r="C14" t="str">
            <v>Евтушенко Алиса</v>
          </cell>
          <cell r="G14">
            <v>2004</v>
          </cell>
          <cell r="H14" t="str">
            <v>1р.</v>
          </cell>
          <cell r="I14" t="str">
            <v>КСДЮСШОР по ВВС «Невская волна»</v>
          </cell>
          <cell r="O14" t="str">
            <v>Доброскок Д.М.</v>
          </cell>
          <cell r="P14" t="str">
            <v>Завьялова О.Н.</v>
          </cell>
          <cell r="Q14" t="str">
            <v>ТРЕНЕР3</v>
          </cell>
        </row>
        <row r="15">
          <cell r="C15" t="str">
            <v>403В</v>
          </cell>
          <cell r="D15">
            <v>2.1</v>
          </cell>
          <cell r="E15" t="str">
            <v>201В</v>
          </cell>
          <cell r="F15">
            <v>1.8</v>
          </cell>
          <cell r="G15" t="str">
            <v>5132Д</v>
          </cell>
          <cell r="H15">
            <v>2.1</v>
          </cell>
          <cell r="I15" t="str">
            <v>405С</v>
          </cell>
          <cell r="J15">
            <v>2.7</v>
          </cell>
          <cell r="K15" t="str">
            <v>205С</v>
          </cell>
          <cell r="L15">
            <v>2.8</v>
          </cell>
          <cell r="M15" t="str">
            <v>5134Д</v>
          </cell>
          <cell r="N15">
            <v>2.5</v>
          </cell>
        </row>
        <row r="22">
          <cell r="B22">
            <v>3</v>
          </cell>
          <cell r="C22" t="str">
            <v>Фролова Виктория</v>
          </cell>
          <cell r="G22">
            <v>2003</v>
          </cell>
          <cell r="H22" t="str">
            <v>КМС</v>
          </cell>
          <cell r="I22" t="str">
            <v>КСДЮСШОР по ВВС «Невская волна»</v>
          </cell>
          <cell r="O22" t="str">
            <v>Леонтьевская С.С.</v>
          </cell>
          <cell r="P22" t="str">
            <v>Горланова Е.В.</v>
          </cell>
          <cell r="Q22" t="str">
            <v>ТРЕНЕР3</v>
          </cell>
        </row>
        <row r="23">
          <cell r="C23" t="str">
            <v>403В</v>
          </cell>
          <cell r="D23">
            <v>2.1</v>
          </cell>
          <cell r="E23" t="str">
            <v>201В</v>
          </cell>
          <cell r="F23">
            <v>1.8</v>
          </cell>
          <cell r="G23" t="str">
            <v>5132Д</v>
          </cell>
          <cell r="H23">
            <v>2.1</v>
          </cell>
          <cell r="I23" t="str">
            <v>105В</v>
          </cell>
          <cell r="J23">
            <v>2.4</v>
          </cell>
          <cell r="K23" t="str">
            <v>5134Д</v>
          </cell>
          <cell r="L23">
            <v>2.5</v>
          </cell>
          <cell r="M23" t="str">
            <v>205С</v>
          </cell>
          <cell r="N23">
            <v>2.8</v>
          </cell>
        </row>
        <row r="30">
          <cell r="B30">
            <v>4</v>
          </cell>
          <cell r="C30" t="str">
            <v>Егорова Марина</v>
          </cell>
          <cell r="G30">
            <v>2004</v>
          </cell>
          <cell r="H30" t="str">
            <v>1р.</v>
          </cell>
          <cell r="I30" t="str">
            <v>КСДЮСШОР по ВВС «Невская волна»</v>
          </cell>
          <cell r="O30" t="str">
            <v>Егоров  Ю.Н.</v>
          </cell>
          <cell r="P30" t="str">
            <v>Миляев К.С.</v>
          </cell>
          <cell r="Q30" t="str">
            <v>ТРЕНЕР3</v>
          </cell>
        </row>
        <row r="31">
          <cell r="C31" t="str">
            <v>403В</v>
          </cell>
          <cell r="D31">
            <v>2.1</v>
          </cell>
          <cell r="E31" t="str">
            <v>201В</v>
          </cell>
          <cell r="F31">
            <v>1.8</v>
          </cell>
          <cell r="G31" t="str">
            <v>5231Д</v>
          </cell>
          <cell r="H31">
            <v>2</v>
          </cell>
          <cell r="I31" t="str">
            <v>105В</v>
          </cell>
          <cell r="J31">
            <v>2.4</v>
          </cell>
          <cell r="K31" t="str">
            <v>205С</v>
          </cell>
          <cell r="L31">
            <v>2.8</v>
          </cell>
          <cell r="M31" t="str">
            <v>5233Д</v>
          </cell>
          <cell r="N31">
            <v>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9"/>
  <sheetViews>
    <sheetView tabSelected="1" zoomScale="90" zoomScaleNormal="90" zoomScalePageLayoutView="0" workbookViewId="0" topLeftCell="A1">
      <selection activeCell="L61" sqref="L61"/>
    </sheetView>
  </sheetViews>
  <sheetFormatPr defaultColWidth="8.00390625" defaultRowHeight="12.75" outlineLevelRow="1"/>
  <cols>
    <col min="1" max="1" width="6.28125" style="1" customWidth="1"/>
    <col min="2" max="2" width="3.140625" style="1" customWidth="1"/>
    <col min="3" max="3" width="1.7109375" style="4" customWidth="1"/>
    <col min="4" max="4" width="7.00390625" style="6" customWidth="1"/>
    <col min="5" max="5" width="5.57421875" style="7" customWidth="1"/>
    <col min="6" max="6" width="5.57421875" style="4" customWidth="1"/>
    <col min="7" max="10" width="5.7109375" style="8" customWidth="1"/>
    <col min="11" max="11" width="5.00390625" style="4" customWidth="1"/>
    <col min="12" max="12" width="5.8515625" style="4" customWidth="1"/>
    <col min="13" max="13" width="6.7109375" style="4" customWidth="1"/>
    <col min="14" max="14" width="10.7109375" style="4" customWidth="1"/>
    <col min="15" max="15" width="10.57421875" style="9" customWidth="1"/>
    <col min="16" max="16" width="11.140625" style="4" customWidth="1"/>
    <col min="17" max="17" width="17.7109375" style="3" customWidth="1"/>
    <col min="18" max="18" width="11.7109375" style="10" customWidth="1"/>
    <col min="19" max="19" width="8.00390625" style="10" customWidth="1"/>
    <col min="20" max="16384" width="8.00390625" style="4" customWidth="1"/>
  </cols>
  <sheetData>
    <row r="1" spans="1:18" ht="15">
      <c r="A1" s="11"/>
      <c r="B1" s="11"/>
      <c r="C1" s="5"/>
      <c r="D1" s="12"/>
      <c r="E1" s="13"/>
      <c r="F1" s="12"/>
      <c r="G1" s="5"/>
      <c r="H1" s="5"/>
      <c r="I1" s="14" t="s">
        <v>26</v>
      </c>
      <c r="J1" s="15"/>
      <c r="K1" s="5"/>
      <c r="L1" s="5"/>
      <c r="M1" s="5"/>
      <c r="N1" s="5"/>
      <c r="O1" s="16"/>
      <c r="P1" s="17"/>
      <c r="Q1" s="5"/>
      <c r="R1" s="18"/>
    </row>
    <row r="2" spans="1:18" ht="14.25">
      <c r="A2"/>
      <c r="B2"/>
      <c r="C2" s="19"/>
      <c r="D2" s="20"/>
      <c r="E2" s="21"/>
      <c r="F2"/>
      <c r="G2"/>
      <c r="H2"/>
      <c r="I2"/>
      <c r="J2"/>
      <c r="K2" s="2" t="s">
        <v>27</v>
      </c>
      <c r="L2"/>
      <c r="M2" s="5"/>
      <c r="N2" s="5"/>
      <c r="O2" s="16"/>
      <c r="P2" s="17"/>
      <c r="Q2" s="5"/>
      <c r="R2" s="18"/>
    </row>
    <row r="3" spans="1:18" ht="15">
      <c r="A3" s="22"/>
      <c r="B3" s="22"/>
      <c r="C3" s="12" t="e">
        <f>#REF!</f>
        <v>#REF!</v>
      </c>
      <c r="D3" s="4"/>
      <c r="F3" s="12"/>
      <c r="G3" s="12"/>
      <c r="H3" s="12"/>
      <c r="I3" s="12"/>
      <c r="J3" s="12"/>
      <c r="K3" s="5"/>
      <c r="L3" s="5"/>
      <c r="M3" s="23"/>
      <c r="N3" s="23"/>
      <c r="O3" s="16"/>
      <c r="P3" s="17"/>
      <c r="Q3" s="5"/>
      <c r="R3" s="24"/>
    </row>
    <row r="4" spans="1:18" ht="15">
      <c r="A4" s="22"/>
      <c r="B4" s="22"/>
      <c r="C4" s="11" t="s">
        <v>28</v>
      </c>
      <c r="D4" s="12"/>
      <c r="E4" s="13"/>
      <c r="F4" s="14"/>
      <c r="G4" s="14"/>
      <c r="H4" s="14"/>
      <c r="I4" s="14"/>
      <c r="J4" s="14"/>
      <c r="K4" s="5"/>
      <c r="L4" s="5"/>
      <c r="M4" s="5"/>
      <c r="N4" s="5"/>
      <c r="O4" s="16"/>
      <c r="P4" s="17"/>
      <c r="Q4" s="5"/>
      <c r="R4" s="18"/>
    </row>
    <row r="5" spans="1:19" ht="12.75" customHeight="1">
      <c r="A5" s="25"/>
      <c r="B5" s="25"/>
      <c r="C5" s="26" t="s">
        <v>29</v>
      </c>
      <c r="D5" s="27"/>
      <c r="E5" s="28"/>
      <c r="F5" s="88" t="s">
        <v>30</v>
      </c>
      <c r="G5" s="88"/>
      <c r="H5" s="88"/>
      <c r="I5" s="88"/>
      <c r="J5" s="88"/>
      <c r="K5" s="88"/>
      <c r="L5" s="88"/>
      <c r="M5" s="29"/>
      <c r="N5" s="29"/>
      <c r="O5" s="30"/>
      <c r="P5" s="31" t="s">
        <v>31</v>
      </c>
      <c r="Q5" s="32"/>
      <c r="R5" s="33"/>
      <c r="S5" s="33"/>
    </row>
    <row r="6" spans="1:19" ht="13.5" thickBot="1">
      <c r="A6" s="34" t="s">
        <v>32</v>
      </c>
      <c r="B6" s="34" t="s">
        <v>33</v>
      </c>
      <c r="C6" s="35"/>
      <c r="D6" s="36" t="s">
        <v>34</v>
      </c>
      <c r="E6" s="37" t="s">
        <v>35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/>
      <c r="N6" s="39"/>
      <c r="O6" s="40" t="s">
        <v>36</v>
      </c>
      <c r="P6" s="41" t="s">
        <v>37</v>
      </c>
      <c r="Q6" s="42" t="s">
        <v>38</v>
      </c>
      <c r="R6" s="43"/>
      <c r="S6" s="43"/>
    </row>
    <row r="7" spans="1:18" ht="12.75">
      <c r="A7" s="44"/>
      <c r="B7" s="44"/>
      <c r="C7" s="45"/>
      <c r="D7" s="46"/>
      <c r="E7" s="47"/>
      <c r="F7" s="48"/>
      <c r="G7" s="48"/>
      <c r="H7" s="48"/>
      <c r="I7" s="48"/>
      <c r="J7" s="48"/>
      <c r="K7" s="48"/>
      <c r="L7" s="48"/>
      <c r="M7" s="48"/>
      <c r="N7" s="49"/>
      <c r="O7" s="50">
        <v>9999</v>
      </c>
      <c r="P7" s="51"/>
      <c r="Q7" s="52"/>
      <c r="R7" s="53"/>
    </row>
    <row r="8" spans="1:19" s="64" customFormat="1" ht="15" customHeight="1">
      <c r="A8" s="54">
        <v>3</v>
      </c>
      <c r="B8" s="55">
        <v>3</v>
      </c>
      <c r="C8" s="56" t="s">
        <v>20</v>
      </c>
      <c r="D8" s="57"/>
      <c r="E8" s="58"/>
      <c r="F8" s="56"/>
      <c r="G8" s="56"/>
      <c r="H8" s="56">
        <v>2003</v>
      </c>
      <c r="I8" s="56" t="s">
        <v>21</v>
      </c>
      <c r="J8" s="59" t="s">
        <v>13</v>
      </c>
      <c r="K8" s="56"/>
      <c r="L8" s="56"/>
      <c r="M8" s="60"/>
      <c r="N8" s="54"/>
      <c r="O8" s="61">
        <v>166</v>
      </c>
      <c r="P8" s="57"/>
      <c r="Q8" s="62" t="s">
        <v>18</v>
      </c>
      <c r="R8" s="63" t="e">
        <f>#REF!</f>
        <v>#REF!</v>
      </c>
      <c r="S8" s="63" t="e">
        <f>#REF!</f>
        <v>#REF!</v>
      </c>
    </row>
    <row r="9" spans="1:19" s="64" customFormat="1" ht="13.5" customHeight="1" outlineLevel="1">
      <c r="A9" s="54"/>
      <c r="B9" s="55"/>
      <c r="C9" s="60"/>
      <c r="D9" s="54" t="s">
        <v>0</v>
      </c>
      <c r="E9" s="65">
        <v>1.6</v>
      </c>
      <c r="F9" s="66">
        <v>5.5</v>
      </c>
      <c r="G9" s="66">
        <v>6.5</v>
      </c>
      <c r="H9" s="66">
        <v>6.5</v>
      </c>
      <c r="I9" s="66">
        <v>6.5</v>
      </c>
      <c r="J9" s="66">
        <v>7</v>
      </c>
      <c r="K9" s="67">
        <v>10</v>
      </c>
      <c r="L9" s="67">
        <v>0</v>
      </c>
      <c r="M9" s="68">
        <v>19.5</v>
      </c>
      <c r="N9" s="69">
        <v>31.200000000000003</v>
      </c>
      <c r="O9" s="70">
        <v>166</v>
      </c>
      <c r="P9" s="54"/>
      <c r="Q9" s="62" t="s">
        <v>22</v>
      </c>
      <c r="R9" s="71"/>
      <c r="S9" s="71"/>
    </row>
    <row r="10" spans="3:17" ht="13.5" customHeight="1" outlineLevel="1">
      <c r="C10" s="72"/>
      <c r="D10" s="54" t="s">
        <v>4</v>
      </c>
      <c r="E10" s="65">
        <v>1.9</v>
      </c>
      <c r="F10" s="66">
        <v>7.5</v>
      </c>
      <c r="G10" s="66">
        <v>7.5</v>
      </c>
      <c r="H10" s="66">
        <v>7.5</v>
      </c>
      <c r="I10" s="66">
        <v>7.5</v>
      </c>
      <c r="J10" s="66">
        <v>7</v>
      </c>
      <c r="K10" s="67">
        <v>10</v>
      </c>
      <c r="L10" s="67">
        <v>0</v>
      </c>
      <c r="M10" s="68">
        <v>22.5</v>
      </c>
      <c r="N10" s="69">
        <v>42.75</v>
      </c>
      <c r="O10" s="73">
        <v>166</v>
      </c>
      <c r="P10" s="1"/>
      <c r="Q10" s="74" t="s">
        <v>16</v>
      </c>
    </row>
    <row r="11" spans="3:17" ht="13.5" customHeight="1" outlineLevel="1">
      <c r="C11" s="72"/>
      <c r="D11" s="54" t="s">
        <v>7</v>
      </c>
      <c r="E11" s="65">
        <v>2.7</v>
      </c>
      <c r="F11" s="66">
        <v>5.5</v>
      </c>
      <c r="G11" s="66">
        <v>6</v>
      </c>
      <c r="H11" s="66">
        <v>6</v>
      </c>
      <c r="I11" s="66">
        <v>5.5</v>
      </c>
      <c r="J11" s="66">
        <v>6</v>
      </c>
      <c r="K11" s="67">
        <v>10</v>
      </c>
      <c r="L11" s="67">
        <v>0</v>
      </c>
      <c r="M11" s="68">
        <v>17.5</v>
      </c>
      <c r="N11" s="69">
        <v>47.25</v>
      </c>
      <c r="O11" s="73">
        <v>166</v>
      </c>
      <c r="P11" s="1"/>
      <c r="Q11" s="75"/>
    </row>
    <row r="12" spans="3:17" ht="13.5" customHeight="1" outlineLevel="1">
      <c r="C12" s="72"/>
      <c r="D12" s="54" t="s">
        <v>6</v>
      </c>
      <c r="E12" s="65">
        <v>2.8</v>
      </c>
      <c r="F12" s="66">
        <v>5</v>
      </c>
      <c r="G12" s="66">
        <v>5</v>
      </c>
      <c r="H12" s="66">
        <v>6</v>
      </c>
      <c r="I12" s="66">
        <v>6</v>
      </c>
      <c r="J12" s="66">
        <v>5</v>
      </c>
      <c r="K12" s="67">
        <v>10</v>
      </c>
      <c r="L12" s="67">
        <v>0</v>
      </c>
      <c r="M12" s="68">
        <v>16</v>
      </c>
      <c r="N12" s="69">
        <v>44.8</v>
      </c>
      <c r="O12" s="73">
        <v>166</v>
      </c>
      <c r="P12" s="1"/>
      <c r="Q12" s="75"/>
    </row>
    <row r="13" spans="1:17" s="10" customFormat="1" ht="13.5" customHeight="1" hidden="1" outlineLevel="1">
      <c r="A13" s="76"/>
      <c r="B13" s="76"/>
      <c r="C13" s="77"/>
      <c r="D13" s="78" t="s">
        <v>9</v>
      </c>
      <c r="E13" s="79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10</v>
      </c>
      <c r="L13" s="67">
        <v>0</v>
      </c>
      <c r="M13" s="80">
        <v>0</v>
      </c>
      <c r="N13" s="80">
        <v>0</v>
      </c>
      <c r="O13" s="73">
        <v>166</v>
      </c>
      <c r="P13" s="76"/>
      <c r="Q13" s="81"/>
    </row>
    <row r="14" spans="1:17" s="10" customFormat="1" ht="13.5" customHeight="1" hidden="1" outlineLevel="1">
      <c r="A14" s="76"/>
      <c r="B14" s="76"/>
      <c r="C14" s="77"/>
      <c r="D14" s="78" t="s">
        <v>3</v>
      </c>
      <c r="E14" s="79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10</v>
      </c>
      <c r="L14" s="67">
        <v>0</v>
      </c>
      <c r="M14" s="80">
        <v>0</v>
      </c>
      <c r="N14" s="80">
        <v>0</v>
      </c>
      <c r="O14" s="73">
        <v>166</v>
      </c>
      <c r="P14" s="76"/>
      <c r="Q14" s="81"/>
    </row>
    <row r="15" spans="3:17" ht="13.5" customHeight="1" outlineLevel="1">
      <c r="C15" s="82"/>
      <c r="D15" s="57" t="s">
        <v>39</v>
      </c>
      <c r="E15" s="83">
        <v>9</v>
      </c>
      <c r="F15" s="84">
        <v>9.5</v>
      </c>
      <c r="G15" s="85">
        <v>0.5</v>
      </c>
      <c r="H15" s="85"/>
      <c r="I15" s="85"/>
      <c r="J15" s="85"/>
      <c r="K15" s="85"/>
      <c r="L15" s="85"/>
      <c r="M15" s="80"/>
      <c r="N15" s="86">
        <v>166</v>
      </c>
      <c r="O15" s="87">
        <v>166</v>
      </c>
      <c r="P15" s="1"/>
      <c r="Q15" s="75"/>
    </row>
    <row r="16" spans="1:19" s="64" customFormat="1" ht="15" customHeight="1">
      <c r="A16" s="54">
        <v>2</v>
      </c>
      <c r="B16" s="55">
        <v>2</v>
      </c>
      <c r="C16" s="56" t="s">
        <v>17</v>
      </c>
      <c r="D16" s="57"/>
      <c r="E16" s="58"/>
      <c r="F16" s="56"/>
      <c r="G16" s="56"/>
      <c r="H16" s="56">
        <v>2004</v>
      </c>
      <c r="I16" s="56" t="s">
        <v>12</v>
      </c>
      <c r="J16" s="59" t="s">
        <v>13</v>
      </c>
      <c r="K16" s="56"/>
      <c r="L16" s="56"/>
      <c r="M16" s="60"/>
      <c r="N16" s="54"/>
      <c r="O16" s="61">
        <v>142.14999999999998</v>
      </c>
      <c r="P16" s="57"/>
      <c r="Q16" s="62" t="s">
        <v>18</v>
      </c>
      <c r="R16" s="63" t="e">
        <f>#REF!</f>
        <v>#REF!</v>
      </c>
      <c r="S16" s="63" t="e">
        <f>#REF!</f>
        <v>#REF!</v>
      </c>
    </row>
    <row r="17" spans="1:19" s="64" customFormat="1" ht="13.5" customHeight="1" outlineLevel="1">
      <c r="A17" s="54"/>
      <c r="B17" s="55"/>
      <c r="C17" s="60"/>
      <c r="D17" s="54" t="s">
        <v>0</v>
      </c>
      <c r="E17" s="65">
        <v>1.6</v>
      </c>
      <c r="F17" s="66">
        <v>5.5</v>
      </c>
      <c r="G17" s="66">
        <v>5.5</v>
      </c>
      <c r="H17" s="66">
        <v>6</v>
      </c>
      <c r="I17" s="66">
        <v>6</v>
      </c>
      <c r="J17" s="66">
        <v>6</v>
      </c>
      <c r="K17" s="67">
        <v>10</v>
      </c>
      <c r="L17" s="67">
        <v>0</v>
      </c>
      <c r="M17" s="68">
        <v>17.5</v>
      </c>
      <c r="N17" s="69">
        <v>28</v>
      </c>
      <c r="O17" s="70">
        <v>142.14999999999998</v>
      </c>
      <c r="P17" s="54"/>
      <c r="Q17" s="62" t="s">
        <v>19</v>
      </c>
      <c r="R17" s="71"/>
      <c r="S17" s="71"/>
    </row>
    <row r="18" spans="3:17" ht="13.5" customHeight="1" outlineLevel="1">
      <c r="C18" s="72"/>
      <c r="D18" s="54" t="s">
        <v>4</v>
      </c>
      <c r="E18" s="65">
        <v>1.9</v>
      </c>
      <c r="F18" s="66">
        <v>6</v>
      </c>
      <c r="G18" s="66">
        <v>6</v>
      </c>
      <c r="H18" s="66">
        <v>6</v>
      </c>
      <c r="I18" s="66">
        <v>6</v>
      </c>
      <c r="J18" s="66">
        <v>6</v>
      </c>
      <c r="K18" s="67">
        <v>10</v>
      </c>
      <c r="L18" s="67">
        <v>0</v>
      </c>
      <c r="M18" s="68">
        <v>18</v>
      </c>
      <c r="N18" s="69">
        <v>34.199999999999996</v>
      </c>
      <c r="O18" s="73">
        <v>142.14999999999998</v>
      </c>
      <c r="P18" s="1"/>
      <c r="Q18" s="74" t="s">
        <v>16</v>
      </c>
    </row>
    <row r="19" spans="3:17" ht="13.5" customHeight="1" outlineLevel="1">
      <c r="C19" s="72"/>
      <c r="D19" s="54" t="s">
        <v>7</v>
      </c>
      <c r="E19" s="65">
        <v>2.7</v>
      </c>
      <c r="F19" s="66">
        <v>4.5</v>
      </c>
      <c r="G19" s="66">
        <v>4.5</v>
      </c>
      <c r="H19" s="66">
        <v>4.5</v>
      </c>
      <c r="I19" s="66">
        <v>4</v>
      </c>
      <c r="J19" s="66">
        <v>4</v>
      </c>
      <c r="K19" s="67">
        <v>10</v>
      </c>
      <c r="L19" s="67">
        <v>0</v>
      </c>
      <c r="M19" s="68">
        <v>13</v>
      </c>
      <c r="N19" s="69">
        <v>35.1</v>
      </c>
      <c r="O19" s="73">
        <v>142.14999999999998</v>
      </c>
      <c r="P19" s="1"/>
      <c r="Q19" s="75"/>
    </row>
    <row r="20" spans="3:17" ht="13.5" customHeight="1" outlineLevel="1">
      <c r="C20" s="72"/>
      <c r="D20" s="54" t="s">
        <v>5</v>
      </c>
      <c r="E20" s="65">
        <v>2.3</v>
      </c>
      <c r="F20" s="66">
        <v>6.5</v>
      </c>
      <c r="G20" s="66">
        <v>6.5</v>
      </c>
      <c r="H20" s="66">
        <v>6.5</v>
      </c>
      <c r="I20" s="66">
        <v>6.5</v>
      </c>
      <c r="J20" s="66">
        <v>6.5</v>
      </c>
      <c r="K20" s="67">
        <v>10</v>
      </c>
      <c r="L20" s="67">
        <v>0</v>
      </c>
      <c r="M20" s="68">
        <v>19.5</v>
      </c>
      <c r="N20" s="69">
        <v>44.849999999999994</v>
      </c>
      <c r="O20" s="73">
        <v>142.14999999999998</v>
      </c>
      <c r="P20" s="1"/>
      <c r="Q20" s="75"/>
    </row>
    <row r="21" spans="1:17" s="10" customFormat="1" ht="13.5" customHeight="1" hidden="1" outlineLevel="1">
      <c r="A21" s="76"/>
      <c r="B21" s="76"/>
      <c r="C21" s="77"/>
      <c r="D21" s="78" t="s">
        <v>3</v>
      </c>
      <c r="E21" s="79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10</v>
      </c>
      <c r="L21" s="67">
        <v>0</v>
      </c>
      <c r="M21" s="80">
        <v>0</v>
      </c>
      <c r="N21" s="80">
        <v>0</v>
      </c>
      <c r="O21" s="73">
        <v>142.14999999999998</v>
      </c>
      <c r="P21" s="76"/>
      <c r="Q21" s="81"/>
    </row>
    <row r="22" spans="1:17" s="10" customFormat="1" ht="13.5" customHeight="1" hidden="1" outlineLevel="1">
      <c r="A22" s="76"/>
      <c r="B22" s="76"/>
      <c r="C22" s="77"/>
      <c r="D22" s="78" t="s">
        <v>9</v>
      </c>
      <c r="E22" s="79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10</v>
      </c>
      <c r="L22" s="67">
        <v>0</v>
      </c>
      <c r="M22" s="80">
        <v>0</v>
      </c>
      <c r="N22" s="80">
        <v>0</v>
      </c>
      <c r="O22" s="73">
        <v>142.14999999999998</v>
      </c>
      <c r="P22" s="76"/>
      <c r="Q22" s="81"/>
    </row>
    <row r="23" spans="3:17" ht="13.5" customHeight="1" outlineLevel="1">
      <c r="C23" s="82"/>
      <c r="D23" s="57" t="s">
        <v>39</v>
      </c>
      <c r="E23" s="83">
        <v>8.5</v>
      </c>
      <c r="F23" s="84">
        <v>9.5</v>
      </c>
      <c r="G23" s="85">
        <v>1</v>
      </c>
      <c r="H23" s="85"/>
      <c r="I23" s="85"/>
      <c r="J23" s="85"/>
      <c r="K23" s="85"/>
      <c r="L23" s="85"/>
      <c r="M23" s="80"/>
      <c r="N23" s="86">
        <v>142.14999999999998</v>
      </c>
      <c r="O23" s="87">
        <v>142.14999999999998</v>
      </c>
      <c r="P23" s="1"/>
      <c r="Q23" s="75"/>
    </row>
    <row r="24" spans="1:19" s="64" customFormat="1" ht="15" customHeight="1">
      <c r="A24" s="54">
        <v>4</v>
      </c>
      <c r="B24" s="55">
        <v>4</v>
      </c>
      <c r="C24" s="56" t="s">
        <v>23</v>
      </c>
      <c r="D24" s="57"/>
      <c r="E24" s="58"/>
      <c r="F24" s="56"/>
      <c r="G24" s="56"/>
      <c r="H24" s="56">
        <v>2004</v>
      </c>
      <c r="I24" s="56" t="s">
        <v>12</v>
      </c>
      <c r="J24" s="59" t="s">
        <v>13</v>
      </c>
      <c r="K24" s="56"/>
      <c r="L24" s="56"/>
      <c r="M24" s="60"/>
      <c r="N24" s="54"/>
      <c r="O24" s="61">
        <v>130.04999999999998</v>
      </c>
      <c r="P24" s="57"/>
      <c r="Q24" s="62" t="s">
        <v>24</v>
      </c>
      <c r="R24" s="63" t="e">
        <f>#REF!</f>
        <v>#REF!</v>
      </c>
      <c r="S24" s="63" t="e">
        <f>#REF!</f>
        <v>#REF!</v>
      </c>
    </row>
    <row r="25" spans="1:19" s="64" customFormat="1" ht="13.5" customHeight="1" outlineLevel="1">
      <c r="A25" s="54"/>
      <c r="B25" s="55"/>
      <c r="C25" s="60"/>
      <c r="D25" s="54" t="s">
        <v>0</v>
      </c>
      <c r="E25" s="65">
        <v>1.6</v>
      </c>
      <c r="F25" s="66">
        <v>7</v>
      </c>
      <c r="G25" s="66">
        <v>6</v>
      </c>
      <c r="H25" s="66">
        <v>6.5</v>
      </c>
      <c r="I25" s="66">
        <v>6.5</v>
      </c>
      <c r="J25" s="66">
        <v>6.5</v>
      </c>
      <c r="K25" s="66">
        <v>10</v>
      </c>
      <c r="L25" s="66">
        <v>0</v>
      </c>
      <c r="M25" s="68">
        <v>19.5</v>
      </c>
      <c r="N25" s="69">
        <v>31.200000000000003</v>
      </c>
      <c r="O25" s="70">
        <v>130.04999999999998</v>
      </c>
      <c r="P25" s="54"/>
      <c r="Q25" s="62" t="s">
        <v>25</v>
      </c>
      <c r="R25" s="71"/>
      <c r="S25" s="71"/>
    </row>
    <row r="26" spans="3:17" ht="13.5" customHeight="1" outlineLevel="1">
      <c r="C26" s="72"/>
      <c r="D26" s="54" t="s">
        <v>4</v>
      </c>
      <c r="E26" s="65">
        <v>1.9</v>
      </c>
      <c r="F26" s="66">
        <v>7.5</v>
      </c>
      <c r="G26" s="66">
        <v>7</v>
      </c>
      <c r="H26" s="66">
        <v>7</v>
      </c>
      <c r="I26" s="66">
        <v>7</v>
      </c>
      <c r="J26" s="66">
        <v>7</v>
      </c>
      <c r="K26" s="66">
        <v>10</v>
      </c>
      <c r="L26" s="66">
        <v>0</v>
      </c>
      <c r="M26" s="68">
        <v>21</v>
      </c>
      <c r="N26" s="69">
        <v>39.9</v>
      </c>
      <c r="O26" s="73">
        <v>130.04999999999998</v>
      </c>
      <c r="P26" s="1"/>
      <c r="Q26" s="74" t="s">
        <v>16</v>
      </c>
    </row>
    <row r="27" spans="3:17" ht="13.5" customHeight="1" outlineLevel="1">
      <c r="C27" s="72"/>
      <c r="D27" s="54" t="s">
        <v>1</v>
      </c>
      <c r="E27" s="65">
        <v>2.4</v>
      </c>
      <c r="F27" s="66">
        <v>4.5</v>
      </c>
      <c r="G27" s="66">
        <v>5</v>
      </c>
      <c r="H27" s="66">
        <v>5</v>
      </c>
      <c r="I27" s="66">
        <v>5.5</v>
      </c>
      <c r="J27" s="66">
        <v>4.5</v>
      </c>
      <c r="K27" s="66">
        <v>10</v>
      </c>
      <c r="L27" s="66">
        <v>0</v>
      </c>
      <c r="M27" s="68">
        <v>14.5</v>
      </c>
      <c r="N27" s="69">
        <v>34.8</v>
      </c>
      <c r="O27" s="73">
        <v>130.04999999999998</v>
      </c>
      <c r="P27" s="1"/>
      <c r="Q27" s="75"/>
    </row>
    <row r="28" spans="3:17" ht="13.5" customHeight="1" outlineLevel="1">
      <c r="C28" s="72"/>
      <c r="D28" s="54" t="s">
        <v>5</v>
      </c>
      <c r="E28" s="65">
        <v>2.3</v>
      </c>
      <c r="F28" s="66">
        <v>3</v>
      </c>
      <c r="G28" s="66">
        <v>3.5</v>
      </c>
      <c r="H28" s="66">
        <v>3.5</v>
      </c>
      <c r="I28" s="66">
        <v>3.5</v>
      </c>
      <c r="J28" s="66">
        <v>3.5</v>
      </c>
      <c r="K28" s="66">
        <v>10</v>
      </c>
      <c r="L28" s="66">
        <v>0</v>
      </c>
      <c r="M28" s="68">
        <v>10.5</v>
      </c>
      <c r="N28" s="69">
        <v>24.15</v>
      </c>
      <c r="O28" s="73">
        <v>130.04999999999998</v>
      </c>
      <c r="P28" s="1"/>
      <c r="Q28" s="75"/>
    </row>
    <row r="29" spans="1:17" s="10" customFormat="1" ht="13.5" customHeight="1" hidden="1" outlineLevel="1">
      <c r="A29" s="76"/>
      <c r="B29" s="76"/>
      <c r="C29" s="77"/>
      <c r="D29" s="78" t="s">
        <v>2</v>
      </c>
      <c r="E29" s="79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80">
        <v>0</v>
      </c>
      <c r="N29" s="80">
        <v>0</v>
      </c>
      <c r="O29" s="73">
        <v>130.04999999999998</v>
      </c>
      <c r="P29" s="76"/>
      <c r="Q29" s="81"/>
    </row>
    <row r="30" spans="1:17" s="10" customFormat="1" ht="13.5" customHeight="1" hidden="1" outlineLevel="1">
      <c r="A30" s="76"/>
      <c r="B30" s="76"/>
      <c r="C30" s="77"/>
      <c r="D30" s="78" t="s">
        <v>8</v>
      </c>
      <c r="E30" s="79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80">
        <v>0</v>
      </c>
      <c r="N30" s="80">
        <v>0</v>
      </c>
      <c r="O30" s="73">
        <v>130.04999999999998</v>
      </c>
      <c r="P30" s="76"/>
      <c r="Q30" s="81"/>
    </row>
    <row r="31" spans="3:17" ht="13.5" customHeight="1" outlineLevel="1">
      <c r="C31" s="82"/>
      <c r="D31" s="57" t="s">
        <v>39</v>
      </c>
      <c r="E31" s="83">
        <v>8.2</v>
      </c>
      <c r="F31" s="84">
        <v>9.5</v>
      </c>
      <c r="G31" s="85">
        <v>1.3000000000000007</v>
      </c>
      <c r="H31" s="85"/>
      <c r="I31" s="85"/>
      <c r="J31" s="85"/>
      <c r="K31" s="85"/>
      <c r="L31" s="85"/>
      <c r="M31" s="80"/>
      <c r="N31" s="86">
        <v>130.04999999999998</v>
      </c>
      <c r="O31" s="87">
        <v>130.04999999999998</v>
      </c>
      <c r="P31" s="1"/>
      <c r="Q31" s="75"/>
    </row>
    <row r="32" spans="1:19" s="64" customFormat="1" ht="15" customHeight="1">
      <c r="A32" s="54">
        <v>1</v>
      </c>
      <c r="B32" s="55">
        <v>1</v>
      </c>
      <c r="C32" s="56" t="s">
        <v>11</v>
      </c>
      <c r="D32" s="57"/>
      <c r="E32" s="58"/>
      <c r="F32" s="56"/>
      <c r="G32" s="56"/>
      <c r="H32" s="56">
        <v>2004</v>
      </c>
      <c r="I32" s="56" t="s">
        <v>12</v>
      </c>
      <c r="J32" s="59" t="s">
        <v>13</v>
      </c>
      <c r="K32" s="56"/>
      <c r="L32" s="56"/>
      <c r="M32" s="60"/>
      <c r="N32" s="54"/>
      <c r="O32" s="61">
        <v>126.85</v>
      </c>
      <c r="P32" s="57"/>
      <c r="Q32" s="62" t="s">
        <v>14</v>
      </c>
      <c r="R32" s="63" t="e">
        <f>#REF!</f>
        <v>#REF!</v>
      </c>
      <c r="S32" s="63" t="e">
        <f>#REF!</f>
        <v>#REF!</v>
      </c>
    </row>
    <row r="33" spans="1:19" s="64" customFormat="1" ht="13.5" customHeight="1" outlineLevel="1">
      <c r="A33" s="54"/>
      <c r="B33" s="55"/>
      <c r="C33" s="60"/>
      <c r="D33" s="54" t="s">
        <v>0</v>
      </c>
      <c r="E33" s="65">
        <v>1.6</v>
      </c>
      <c r="F33" s="66">
        <v>5.5</v>
      </c>
      <c r="G33" s="66">
        <v>6</v>
      </c>
      <c r="H33" s="66">
        <v>6</v>
      </c>
      <c r="I33" s="66">
        <v>6</v>
      </c>
      <c r="J33" s="66">
        <v>6</v>
      </c>
      <c r="K33" s="67">
        <v>10</v>
      </c>
      <c r="L33" s="67">
        <v>0</v>
      </c>
      <c r="M33" s="68">
        <v>18</v>
      </c>
      <c r="N33" s="69">
        <v>28.8</v>
      </c>
      <c r="O33" s="70">
        <v>126.85</v>
      </c>
      <c r="P33" s="54"/>
      <c r="Q33" s="62" t="s">
        <v>15</v>
      </c>
      <c r="R33" s="71"/>
      <c r="S33" s="71"/>
    </row>
    <row r="34" spans="3:17" ht="13.5" customHeight="1" outlineLevel="1">
      <c r="C34" s="72"/>
      <c r="D34" s="54" t="s">
        <v>4</v>
      </c>
      <c r="E34" s="65">
        <v>1.9</v>
      </c>
      <c r="F34" s="66">
        <v>7</v>
      </c>
      <c r="G34" s="66">
        <v>6.5</v>
      </c>
      <c r="H34" s="66">
        <v>6.5</v>
      </c>
      <c r="I34" s="66">
        <v>7</v>
      </c>
      <c r="J34" s="66">
        <v>7</v>
      </c>
      <c r="K34" s="67">
        <v>10</v>
      </c>
      <c r="L34" s="67">
        <v>0</v>
      </c>
      <c r="M34" s="68">
        <v>20.5</v>
      </c>
      <c r="N34" s="69">
        <v>38.949999999999996</v>
      </c>
      <c r="O34" s="73">
        <v>126.85</v>
      </c>
      <c r="P34" s="1"/>
      <c r="Q34" s="74" t="s">
        <v>16</v>
      </c>
    </row>
    <row r="35" spans="3:17" ht="13.5" customHeight="1" outlineLevel="1">
      <c r="C35" s="72"/>
      <c r="D35" s="54" t="s">
        <v>7</v>
      </c>
      <c r="E35" s="65">
        <v>2.7</v>
      </c>
      <c r="F35" s="66">
        <v>4.5</v>
      </c>
      <c r="G35" s="66">
        <v>5.5</v>
      </c>
      <c r="H35" s="66">
        <v>5</v>
      </c>
      <c r="I35" s="66">
        <v>5</v>
      </c>
      <c r="J35" s="66">
        <v>5.5</v>
      </c>
      <c r="K35" s="67">
        <v>10</v>
      </c>
      <c r="L35" s="67">
        <v>0</v>
      </c>
      <c r="M35" s="68">
        <v>15.5</v>
      </c>
      <c r="N35" s="69">
        <v>41.85</v>
      </c>
      <c r="O35" s="73">
        <v>126.85</v>
      </c>
      <c r="P35" s="1"/>
      <c r="Q35" s="75"/>
    </row>
    <row r="36" spans="3:17" ht="13.5" customHeight="1" outlineLevel="1">
      <c r="C36" s="72"/>
      <c r="D36" s="54" t="s">
        <v>5</v>
      </c>
      <c r="E36" s="65">
        <v>2.3</v>
      </c>
      <c r="F36" s="66">
        <v>2.5</v>
      </c>
      <c r="G36" s="66">
        <v>2.5</v>
      </c>
      <c r="H36" s="66">
        <v>3</v>
      </c>
      <c r="I36" s="66">
        <v>2</v>
      </c>
      <c r="J36" s="66">
        <v>2.5</v>
      </c>
      <c r="K36" s="67">
        <v>10</v>
      </c>
      <c r="L36" s="67">
        <v>0</v>
      </c>
      <c r="M36" s="68">
        <v>7.5</v>
      </c>
      <c r="N36" s="69">
        <v>17.25</v>
      </c>
      <c r="O36" s="73">
        <v>126.85</v>
      </c>
      <c r="P36" s="1"/>
      <c r="Q36" s="75"/>
    </row>
    <row r="37" spans="1:17" s="10" customFormat="1" ht="13.5" customHeight="1" hidden="1" outlineLevel="1">
      <c r="A37" s="76"/>
      <c r="B37" s="76"/>
      <c r="C37" s="77"/>
      <c r="D37" s="78" t="s">
        <v>3</v>
      </c>
      <c r="E37" s="79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10</v>
      </c>
      <c r="L37" s="67">
        <v>0</v>
      </c>
      <c r="M37" s="80">
        <v>0</v>
      </c>
      <c r="N37" s="80">
        <v>0</v>
      </c>
      <c r="O37" s="73">
        <v>126.85</v>
      </c>
      <c r="P37" s="76"/>
      <c r="Q37" s="81"/>
    </row>
    <row r="38" spans="1:17" s="10" customFormat="1" ht="13.5" customHeight="1" hidden="1" outlineLevel="1">
      <c r="A38" s="76"/>
      <c r="B38" s="76"/>
      <c r="C38" s="77"/>
      <c r="D38" s="78" t="s">
        <v>10</v>
      </c>
      <c r="E38" s="79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10</v>
      </c>
      <c r="L38" s="67">
        <v>0</v>
      </c>
      <c r="M38" s="80">
        <v>0</v>
      </c>
      <c r="N38" s="80">
        <v>0</v>
      </c>
      <c r="O38" s="73">
        <v>126.85</v>
      </c>
      <c r="P38" s="76"/>
      <c r="Q38" s="81"/>
    </row>
    <row r="39" spans="3:17" ht="13.5" customHeight="1" outlineLevel="1">
      <c r="C39" s="82"/>
      <c r="D39" s="57" t="s">
        <v>39</v>
      </c>
      <c r="E39" s="83">
        <v>8.5</v>
      </c>
      <c r="F39" s="84">
        <v>9.5</v>
      </c>
      <c r="G39" s="85">
        <v>1</v>
      </c>
      <c r="H39" s="85"/>
      <c r="I39" s="85"/>
      <c r="J39" s="85"/>
      <c r="K39" s="85"/>
      <c r="L39" s="85"/>
      <c r="M39" s="80"/>
      <c r="N39" s="86">
        <v>126.85</v>
      </c>
      <c r="O39" s="87">
        <v>126.85</v>
      </c>
      <c r="P39" s="1"/>
      <c r="Q39" s="75"/>
    </row>
  </sheetData>
  <sheetProtection selectLockedCells="1" selectUnlockedCells="1"/>
  <mergeCells count="1">
    <mergeCell ref="F5:L5"/>
  </mergeCells>
  <printOptions/>
  <pageMargins left="0.39375" right="0" top="0.7298611111111111" bottom="0.3402777777777778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39"/>
  <sheetViews>
    <sheetView zoomScale="90" zoomScaleNormal="90" zoomScalePageLayoutView="0" workbookViewId="0" topLeftCell="A1">
      <selection activeCell="L51" sqref="L51"/>
    </sheetView>
  </sheetViews>
  <sheetFormatPr defaultColWidth="8.00390625" defaultRowHeight="12.75" outlineLevelRow="1"/>
  <cols>
    <col min="1" max="1" width="6.28125" style="1" customWidth="1"/>
    <col min="2" max="2" width="3.140625" style="1" customWidth="1"/>
    <col min="3" max="3" width="1.7109375" style="4" customWidth="1"/>
    <col min="4" max="4" width="7.00390625" style="6" customWidth="1"/>
    <col min="5" max="5" width="5.57421875" style="7" customWidth="1"/>
    <col min="6" max="6" width="5.57421875" style="4" customWidth="1"/>
    <col min="7" max="10" width="5.7109375" style="8" customWidth="1"/>
    <col min="11" max="11" width="5.00390625" style="4" customWidth="1"/>
    <col min="12" max="12" width="5.8515625" style="4" customWidth="1"/>
    <col min="13" max="13" width="6.7109375" style="4" customWidth="1"/>
    <col min="14" max="14" width="10.7109375" style="4" customWidth="1"/>
    <col min="15" max="15" width="9.7109375" style="9" customWidth="1"/>
    <col min="16" max="16" width="9.7109375" style="4" customWidth="1"/>
    <col min="17" max="17" width="17.00390625" style="3" customWidth="1"/>
    <col min="18" max="18" width="11.7109375" style="10" customWidth="1"/>
    <col min="19" max="19" width="8.00390625" style="10" customWidth="1"/>
    <col min="20" max="16384" width="8.00390625" style="4" customWidth="1"/>
  </cols>
  <sheetData>
    <row r="1" spans="1:18" ht="15">
      <c r="A1" s="11"/>
      <c r="B1" s="11"/>
      <c r="C1" s="5"/>
      <c r="D1" s="12"/>
      <c r="E1" s="13"/>
      <c r="F1" s="12"/>
      <c r="G1" s="5"/>
      <c r="H1" s="5"/>
      <c r="I1" s="14" t="s">
        <v>26</v>
      </c>
      <c r="J1" s="15"/>
      <c r="K1" s="5"/>
      <c r="L1" s="5"/>
      <c r="M1" s="5"/>
      <c r="N1" s="5"/>
      <c r="O1" s="16"/>
      <c r="P1" s="17"/>
      <c r="Q1" s="5"/>
      <c r="R1" s="18"/>
    </row>
    <row r="2" spans="1:18" ht="14.25">
      <c r="A2"/>
      <c r="B2"/>
      <c r="C2" s="19"/>
      <c r="D2" s="20"/>
      <c r="E2" s="21"/>
      <c r="F2"/>
      <c r="G2"/>
      <c r="H2"/>
      <c r="I2"/>
      <c r="J2"/>
      <c r="K2" s="2" t="s">
        <v>27</v>
      </c>
      <c r="L2"/>
      <c r="M2" s="5"/>
      <c r="N2" s="5"/>
      <c r="O2" s="16"/>
      <c r="P2" s="17"/>
      <c r="Q2" s="5"/>
      <c r="R2" s="18"/>
    </row>
    <row r="3" spans="1:18" ht="15">
      <c r="A3" s="22"/>
      <c r="B3" s="22"/>
      <c r="C3" s="12" t="str">
        <f>'[1]СТАРТ+'!C4</f>
        <v>ТРАМПЛИН  3 МЕТРА, ДЕВУШКИ, ГРУППА "С"</v>
      </c>
      <c r="D3" s="4"/>
      <c r="F3" s="12"/>
      <c r="G3" s="12"/>
      <c r="H3" s="12"/>
      <c r="I3" s="12"/>
      <c r="J3" s="12"/>
      <c r="K3" s="5"/>
      <c r="L3" s="5"/>
      <c r="M3" s="23"/>
      <c r="N3" s="23"/>
      <c r="O3" s="16"/>
      <c r="P3" s="17"/>
      <c r="Q3" s="5"/>
      <c r="R3" s="24"/>
    </row>
    <row r="4" spans="1:18" ht="15">
      <c r="A4" s="22"/>
      <c r="B4" s="22"/>
      <c r="C4" s="11" t="s">
        <v>40</v>
      </c>
      <c r="D4" s="12"/>
      <c r="E4" s="13"/>
      <c r="F4" s="14"/>
      <c r="G4" s="14"/>
      <c r="H4" s="14"/>
      <c r="I4" s="14"/>
      <c r="J4" s="14"/>
      <c r="K4" s="5"/>
      <c r="L4" s="5"/>
      <c r="M4" s="5"/>
      <c r="N4" s="5"/>
      <c r="O4" s="16"/>
      <c r="P4" s="17"/>
      <c r="Q4" s="5"/>
      <c r="R4" s="18"/>
    </row>
    <row r="5" spans="1:19" ht="12.75" customHeight="1">
      <c r="A5" s="25"/>
      <c r="B5" s="25"/>
      <c r="C5" s="26" t="s">
        <v>29</v>
      </c>
      <c r="D5" s="27"/>
      <c r="E5" s="28"/>
      <c r="F5" s="88" t="s">
        <v>30</v>
      </c>
      <c r="G5" s="88"/>
      <c r="H5" s="88"/>
      <c r="I5" s="88"/>
      <c r="J5" s="88"/>
      <c r="K5" s="88"/>
      <c r="L5" s="88"/>
      <c r="M5" s="29"/>
      <c r="N5" s="29"/>
      <c r="O5" s="30"/>
      <c r="P5" s="31" t="s">
        <v>31</v>
      </c>
      <c r="Q5" s="32"/>
      <c r="R5" s="33"/>
      <c r="S5" s="33"/>
    </row>
    <row r="6" spans="1:19" ht="13.5" thickBot="1">
      <c r="A6" s="34" t="s">
        <v>32</v>
      </c>
      <c r="B6" s="34" t="s">
        <v>33</v>
      </c>
      <c r="C6" s="35"/>
      <c r="D6" s="36" t="s">
        <v>34</v>
      </c>
      <c r="E6" s="37" t="s">
        <v>35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89">
        <v>6</v>
      </c>
      <c r="L6" s="89">
        <v>7</v>
      </c>
      <c r="M6" s="38"/>
      <c r="N6" s="39"/>
      <c r="O6" s="40" t="s">
        <v>36</v>
      </c>
      <c r="P6" s="41" t="s">
        <v>37</v>
      </c>
      <c r="Q6" s="42" t="s">
        <v>38</v>
      </c>
      <c r="R6" s="43"/>
      <c r="S6" s="43"/>
    </row>
    <row r="7" spans="1:18" ht="12.75">
      <c r="A7" s="44"/>
      <c r="B7" s="44"/>
      <c r="C7" s="45"/>
      <c r="D7" s="46"/>
      <c r="E7" s="47"/>
      <c r="F7" s="48"/>
      <c r="G7" s="48"/>
      <c r="H7" s="48"/>
      <c r="I7" s="48"/>
      <c r="J7" s="48"/>
      <c r="K7" s="48"/>
      <c r="L7" s="48"/>
      <c r="M7" s="48"/>
      <c r="N7" s="49"/>
      <c r="O7" s="50">
        <v>9999</v>
      </c>
      <c r="P7" s="51"/>
      <c r="Q7" s="52"/>
      <c r="R7" s="53"/>
    </row>
    <row r="8" spans="1:19" s="64" customFormat="1" ht="15" customHeight="1">
      <c r="A8" s="54">
        <v>1</v>
      </c>
      <c r="B8" s="55">
        <f>'[1]СТАРТ+'!B14</f>
        <v>2</v>
      </c>
      <c r="C8" s="56" t="str">
        <f>'[1]СТАРТ+'!C14</f>
        <v>Евтушенко Алиса</v>
      </c>
      <c r="D8" s="57"/>
      <c r="E8" s="58"/>
      <c r="F8" s="56"/>
      <c r="G8" s="56"/>
      <c r="H8" s="56">
        <f>'[1]СТАРТ+'!G14</f>
        <v>2004</v>
      </c>
      <c r="I8" s="56" t="str">
        <f>'[1]СТАРТ+'!H14</f>
        <v>1р.</v>
      </c>
      <c r="J8" s="59" t="str">
        <f>'[1]СТАРТ+'!I14</f>
        <v>КСДЮСШОР по ВВС «Невская волна»</v>
      </c>
      <c r="K8" s="56"/>
      <c r="L8" s="56"/>
      <c r="M8" s="60"/>
      <c r="N8" s="54"/>
      <c r="O8" s="61">
        <f>SUM(N15)</f>
        <v>238.55</v>
      </c>
      <c r="P8" s="57"/>
      <c r="Q8" s="62" t="str">
        <f>'[1]СТАРТ+'!O14</f>
        <v>Доброскок Д.М.</v>
      </c>
      <c r="R8" s="63" t="str">
        <f>'[1]СТАРТ+'!P14</f>
        <v>Завьялова О.Н.</v>
      </c>
      <c r="S8" s="63" t="str">
        <f>'[1]СТАРТ+'!Q14</f>
        <v>ТРЕНЕР3</v>
      </c>
    </row>
    <row r="9" spans="1:19" s="64" customFormat="1" ht="13.5" customHeight="1" outlineLevel="1">
      <c r="A9" s="54"/>
      <c r="B9" s="55"/>
      <c r="C9" s="60"/>
      <c r="D9" s="54" t="str">
        <f>'[1]СТАРТ+'!C15</f>
        <v>403В</v>
      </c>
      <c r="E9" s="65">
        <f>'[1]СТАРТ+'!D15</f>
        <v>2.1</v>
      </c>
      <c r="F9" s="66">
        <v>6</v>
      </c>
      <c r="G9" s="66">
        <v>6</v>
      </c>
      <c r="H9" s="66">
        <v>6</v>
      </c>
      <c r="I9" s="66">
        <v>6.5</v>
      </c>
      <c r="J9" s="66">
        <v>6</v>
      </c>
      <c r="K9" s="67">
        <v>10</v>
      </c>
      <c r="L9" s="67">
        <v>0</v>
      </c>
      <c r="M9" s="68">
        <f aca="true" t="shared" si="0" ref="M9:M14">(SUM(F9:L9)-LARGE(F9:L9,1)-LARGE(F9:L9,2)-SMALL(F9:L9,1)-SMALL(F9:L9,2))</f>
        <v>18</v>
      </c>
      <c r="N9" s="69">
        <f aca="true" t="shared" si="1" ref="N9:N14">(SUM(F9:L9)-LARGE(F9:L9,1)-LARGE(F9:L9,2)-SMALL(F9:L9,1)-SMALL(F9:L9,2))*E9</f>
        <v>37.800000000000004</v>
      </c>
      <c r="O9" s="70">
        <f aca="true" t="shared" si="2" ref="O9:O15">O8</f>
        <v>238.55</v>
      </c>
      <c r="P9" s="54"/>
      <c r="Q9" s="62" t="str">
        <f>'[1]СТАРТ+'!P14</f>
        <v>Завьялова О.Н.</v>
      </c>
      <c r="R9" s="71"/>
      <c r="S9" s="71"/>
    </row>
    <row r="10" spans="3:17" ht="13.5" customHeight="1" outlineLevel="1">
      <c r="C10" s="72"/>
      <c r="D10" s="54" t="str">
        <f>'[1]СТАРТ+'!E15</f>
        <v>201В</v>
      </c>
      <c r="E10" s="65">
        <f>'[1]СТАРТ+'!F15</f>
        <v>1.8</v>
      </c>
      <c r="F10" s="66">
        <v>6</v>
      </c>
      <c r="G10" s="66">
        <v>6.5</v>
      </c>
      <c r="H10" s="66">
        <v>6</v>
      </c>
      <c r="I10" s="66">
        <v>6.5</v>
      </c>
      <c r="J10" s="66">
        <v>6.5</v>
      </c>
      <c r="K10" s="67">
        <v>10</v>
      </c>
      <c r="L10" s="67">
        <v>0</v>
      </c>
      <c r="M10" s="68">
        <f t="shared" si="0"/>
        <v>19</v>
      </c>
      <c r="N10" s="69">
        <f t="shared" si="1"/>
        <v>34.2</v>
      </c>
      <c r="O10" s="73">
        <f t="shared" si="2"/>
        <v>238.55</v>
      </c>
      <c r="P10" s="1"/>
      <c r="Q10" s="74" t="str">
        <f>'[1]СТАРТ+'!Q14</f>
        <v>ТРЕНЕР3</v>
      </c>
    </row>
    <row r="11" spans="3:17" ht="13.5" customHeight="1" outlineLevel="1">
      <c r="C11" s="72"/>
      <c r="D11" s="54" t="str">
        <f>'[1]СТАРТ+'!G15</f>
        <v>5132Д</v>
      </c>
      <c r="E11" s="65">
        <f>'[1]СТАРТ+'!H15</f>
        <v>2.1</v>
      </c>
      <c r="F11" s="66">
        <v>6.5</v>
      </c>
      <c r="G11" s="66">
        <v>6.5</v>
      </c>
      <c r="H11" s="66">
        <v>6.5</v>
      </c>
      <c r="I11" s="66">
        <v>6.5</v>
      </c>
      <c r="J11" s="66">
        <v>6</v>
      </c>
      <c r="K11" s="67">
        <v>10</v>
      </c>
      <c r="L11" s="67">
        <v>0</v>
      </c>
      <c r="M11" s="68">
        <f t="shared" si="0"/>
        <v>19.5</v>
      </c>
      <c r="N11" s="69">
        <f t="shared" si="1"/>
        <v>40.95</v>
      </c>
      <c r="O11" s="73">
        <f t="shared" si="2"/>
        <v>238.55</v>
      </c>
      <c r="P11" s="1"/>
      <c r="Q11" s="75"/>
    </row>
    <row r="12" spans="3:17" ht="13.5" customHeight="1" outlineLevel="1">
      <c r="C12" s="72"/>
      <c r="D12" s="54" t="str">
        <f>'[1]СТАРТ+'!I15</f>
        <v>405С</v>
      </c>
      <c r="E12" s="65">
        <f>'[1]СТАРТ+'!J15</f>
        <v>2.7</v>
      </c>
      <c r="F12" s="66">
        <v>6</v>
      </c>
      <c r="G12" s="66">
        <v>6</v>
      </c>
      <c r="H12" s="66">
        <v>5.5</v>
      </c>
      <c r="I12" s="66">
        <v>4.5</v>
      </c>
      <c r="J12" s="66">
        <v>5.5</v>
      </c>
      <c r="K12" s="67">
        <v>10</v>
      </c>
      <c r="L12" s="67">
        <v>0</v>
      </c>
      <c r="M12" s="68">
        <f t="shared" si="0"/>
        <v>17</v>
      </c>
      <c r="N12" s="69">
        <f t="shared" si="1"/>
        <v>45.900000000000006</v>
      </c>
      <c r="O12" s="73">
        <f t="shared" si="2"/>
        <v>238.55</v>
      </c>
      <c r="P12" s="1"/>
      <c r="Q12" s="75"/>
    </row>
    <row r="13" spans="3:17" ht="13.5" customHeight="1" outlineLevel="1">
      <c r="C13" s="72"/>
      <c r="D13" s="54" t="str">
        <f>'[1]СТАРТ+'!K15</f>
        <v>205С</v>
      </c>
      <c r="E13" s="65">
        <f>'[1]СТАРТ+'!L15</f>
        <v>2.8</v>
      </c>
      <c r="F13" s="66">
        <v>3</v>
      </c>
      <c r="G13" s="66">
        <v>4</v>
      </c>
      <c r="H13" s="66">
        <v>3.5</v>
      </c>
      <c r="I13" s="66">
        <v>4</v>
      </c>
      <c r="J13" s="66">
        <v>4</v>
      </c>
      <c r="K13" s="67">
        <v>10</v>
      </c>
      <c r="L13" s="67">
        <v>0</v>
      </c>
      <c r="M13" s="68">
        <f t="shared" si="0"/>
        <v>11.5</v>
      </c>
      <c r="N13" s="69">
        <f t="shared" si="1"/>
        <v>32.199999999999996</v>
      </c>
      <c r="O13" s="73">
        <f t="shared" si="2"/>
        <v>238.55</v>
      </c>
      <c r="P13" s="1"/>
      <c r="Q13" s="75"/>
    </row>
    <row r="14" spans="3:17" ht="13.5" customHeight="1" outlineLevel="1">
      <c r="C14" s="72"/>
      <c r="D14" s="54" t="str">
        <f>'[1]СТАРТ+'!M15</f>
        <v>5134Д</v>
      </c>
      <c r="E14" s="65">
        <f>'[1]СТАРТ+'!N15</f>
        <v>2.5</v>
      </c>
      <c r="F14" s="66">
        <v>6</v>
      </c>
      <c r="G14" s="66">
        <v>6.5</v>
      </c>
      <c r="H14" s="66">
        <v>6.5</v>
      </c>
      <c r="I14" s="66">
        <v>6</v>
      </c>
      <c r="J14" s="66">
        <v>6.5</v>
      </c>
      <c r="K14" s="67">
        <v>10</v>
      </c>
      <c r="L14" s="67">
        <v>0</v>
      </c>
      <c r="M14" s="68">
        <f t="shared" si="0"/>
        <v>19</v>
      </c>
      <c r="N14" s="69">
        <f t="shared" si="1"/>
        <v>47.5</v>
      </c>
      <c r="O14" s="73">
        <f t="shared" si="2"/>
        <v>238.55</v>
      </c>
      <c r="P14" s="1"/>
      <c r="Q14" s="75"/>
    </row>
    <row r="15" spans="3:17" ht="13.5" customHeight="1" outlineLevel="1">
      <c r="C15" s="82"/>
      <c r="D15" s="57" t="s">
        <v>39</v>
      </c>
      <c r="E15" s="83">
        <f>SUM(E9:E14)</f>
        <v>14</v>
      </c>
      <c r="F15" s="84">
        <v>9.5</v>
      </c>
      <c r="G15" s="85">
        <f>SUM(F15-E15)</f>
        <v>-4.5</v>
      </c>
      <c r="H15" s="85"/>
      <c r="I15" s="85"/>
      <c r="J15" s="85"/>
      <c r="K15" s="85"/>
      <c r="L15" s="85"/>
      <c r="M15" s="80"/>
      <c r="N15" s="86">
        <f>SUM(N9:N14)</f>
        <v>238.55</v>
      </c>
      <c r="O15" s="87">
        <f t="shared" si="2"/>
        <v>238.55</v>
      </c>
      <c r="P15" s="1"/>
      <c r="Q15" s="75"/>
    </row>
    <row r="16" spans="1:19" s="64" customFormat="1" ht="15" customHeight="1">
      <c r="A16" s="54">
        <v>2</v>
      </c>
      <c r="B16" s="55">
        <f>'[1]СТАРТ+'!B22</f>
        <v>3</v>
      </c>
      <c r="C16" s="56" t="str">
        <f>'[1]СТАРТ+'!C22</f>
        <v>Фролова Виктория</v>
      </c>
      <c r="D16" s="57"/>
      <c r="E16" s="58"/>
      <c r="F16" s="56"/>
      <c r="G16" s="56"/>
      <c r="H16" s="56">
        <f>'[1]СТАРТ+'!G22</f>
        <v>2003</v>
      </c>
      <c r="I16" s="56" t="str">
        <f>'[1]СТАРТ+'!H22</f>
        <v>КМС</v>
      </c>
      <c r="J16" s="59" t="str">
        <f>'[1]СТАРТ+'!I22</f>
        <v>КСДЮСШОР по ВВС «Невская волна»</v>
      </c>
      <c r="K16" s="56"/>
      <c r="L16" s="56"/>
      <c r="M16" s="60"/>
      <c r="N16" s="54"/>
      <c r="O16" s="61">
        <f>SUM(N23)</f>
        <v>227.54999999999998</v>
      </c>
      <c r="P16" s="57"/>
      <c r="Q16" s="62" t="str">
        <f>'[1]СТАРТ+'!O22</f>
        <v>Леонтьевская С.С.</v>
      </c>
      <c r="R16" s="63" t="str">
        <f>'[1]СТАРТ+'!P22</f>
        <v>Горланова Е.В.</v>
      </c>
      <c r="S16" s="63" t="str">
        <f>'[1]СТАРТ+'!Q22</f>
        <v>ТРЕНЕР3</v>
      </c>
    </row>
    <row r="17" spans="1:19" s="64" customFormat="1" ht="13.5" customHeight="1" outlineLevel="1">
      <c r="A17" s="54"/>
      <c r="B17" s="55"/>
      <c r="C17" s="60"/>
      <c r="D17" s="54" t="str">
        <f>'[1]СТАРТ+'!C23</f>
        <v>403В</v>
      </c>
      <c r="E17" s="65">
        <f>'[1]СТАРТ+'!D23</f>
        <v>2.1</v>
      </c>
      <c r="F17" s="66">
        <v>6.5</v>
      </c>
      <c r="G17" s="66">
        <v>6</v>
      </c>
      <c r="H17" s="66">
        <v>5.5</v>
      </c>
      <c r="I17" s="66">
        <v>6</v>
      </c>
      <c r="J17" s="66">
        <v>6.5</v>
      </c>
      <c r="K17" s="67">
        <v>10</v>
      </c>
      <c r="L17" s="67">
        <v>0</v>
      </c>
      <c r="M17" s="68">
        <f aca="true" t="shared" si="3" ref="M17:M22">(SUM(F17:L17)-LARGE(F17:L17,1)-LARGE(F17:L17,2)-SMALL(F17:L17,1)-SMALL(F17:L17,2))</f>
        <v>18.5</v>
      </c>
      <c r="N17" s="69">
        <f aca="true" t="shared" si="4" ref="N17:N22">(SUM(F17:L17)-LARGE(F17:L17,1)-LARGE(F17:L17,2)-SMALL(F17:L17,1)-SMALL(F17:L17,2))*E17</f>
        <v>38.85</v>
      </c>
      <c r="O17" s="70">
        <f aca="true" t="shared" si="5" ref="O17:O23">O16</f>
        <v>227.54999999999998</v>
      </c>
      <c r="P17" s="54"/>
      <c r="Q17" s="62" t="str">
        <f>'[1]СТАРТ+'!P22</f>
        <v>Горланова Е.В.</v>
      </c>
      <c r="R17" s="71"/>
      <c r="S17" s="71"/>
    </row>
    <row r="18" spans="3:17" ht="13.5" customHeight="1" outlineLevel="1">
      <c r="C18" s="72"/>
      <c r="D18" s="54" t="str">
        <f>'[1]СТАРТ+'!E23</f>
        <v>201В</v>
      </c>
      <c r="E18" s="65">
        <f>'[1]СТАРТ+'!F23</f>
        <v>1.8</v>
      </c>
      <c r="F18" s="66">
        <v>7.5</v>
      </c>
      <c r="G18" s="66">
        <v>7.5</v>
      </c>
      <c r="H18" s="66">
        <v>7</v>
      </c>
      <c r="I18" s="66">
        <v>7</v>
      </c>
      <c r="J18" s="66">
        <v>8</v>
      </c>
      <c r="K18" s="67">
        <v>10</v>
      </c>
      <c r="L18" s="67">
        <v>0</v>
      </c>
      <c r="M18" s="68">
        <f t="shared" si="3"/>
        <v>22</v>
      </c>
      <c r="N18" s="69">
        <f t="shared" si="4"/>
        <v>39.6</v>
      </c>
      <c r="O18" s="73">
        <f t="shared" si="5"/>
        <v>227.54999999999998</v>
      </c>
      <c r="P18" s="1"/>
      <c r="Q18" s="74" t="str">
        <f>'[1]СТАРТ+'!Q22</f>
        <v>ТРЕНЕР3</v>
      </c>
    </row>
    <row r="19" spans="3:17" ht="13.5" customHeight="1" outlineLevel="1">
      <c r="C19" s="72"/>
      <c r="D19" s="54" t="str">
        <f>'[1]СТАРТ+'!G23</f>
        <v>5132Д</v>
      </c>
      <c r="E19" s="65">
        <f>'[1]СТАРТ+'!H23</f>
        <v>2.1</v>
      </c>
      <c r="F19" s="66">
        <v>6</v>
      </c>
      <c r="G19" s="66">
        <v>5.5</v>
      </c>
      <c r="H19" s="66">
        <v>6</v>
      </c>
      <c r="I19" s="66">
        <v>5.5</v>
      </c>
      <c r="J19" s="66">
        <v>6</v>
      </c>
      <c r="K19" s="67">
        <v>10</v>
      </c>
      <c r="L19" s="67">
        <v>0</v>
      </c>
      <c r="M19" s="68">
        <f t="shared" si="3"/>
        <v>17.5</v>
      </c>
      <c r="N19" s="69">
        <f t="shared" si="4"/>
        <v>36.75</v>
      </c>
      <c r="O19" s="73">
        <f t="shared" si="5"/>
        <v>227.54999999999998</v>
      </c>
      <c r="P19" s="1"/>
      <c r="Q19" s="75"/>
    </row>
    <row r="20" spans="3:17" ht="13.5" customHeight="1" outlineLevel="1">
      <c r="C20" s="72"/>
      <c r="D20" s="54" t="str">
        <f>'[1]СТАРТ+'!I23</f>
        <v>105В</v>
      </c>
      <c r="E20" s="65">
        <f>'[1]СТАРТ+'!J23</f>
        <v>2.4</v>
      </c>
      <c r="F20" s="66">
        <v>6.5</v>
      </c>
      <c r="G20" s="66">
        <v>5.5</v>
      </c>
      <c r="H20" s="66">
        <v>5.5</v>
      </c>
      <c r="I20" s="66">
        <v>6</v>
      </c>
      <c r="J20" s="66">
        <v>6</v>
      </c>
      <c r="K20" s="67">
        <v>10</v>
      </c>
      <c r="L20" s="67">
        <v>0</v>
      </c>
      <c r="M20" s="68">
        <f t="shared" si="3"/>
        <v>17.5</v>
      </c>
      <c r="N20" s="69">
        <f t="shared" si="4"/>
        <v>42</v>
      </c>
      <c r="O20" s="73">
        <f t="shared" si="5"/>
        <v>227.54999999999998</v>
      </c>
      <c r="P20" s="1"/>
      <c r="Q20" s="75"/>
    </row>
    <row r="21" spans="3:17" ht="13.5" customHeight="1" outlineLevel="1">
      <c r="C21" s="72"/>
      <c r="D21" s="54" t="str">
        <f>'[1]СТАРТ+'!K23</f>
        <v>5134Д</v>
      </c>
      <c r="E21" s="65">
        <f>'[1]СТАРТ+'!L23</f>
        <v>2.5</v>
      </c>
      <c r="F21" s="66">
        <v>6</v>
      </c>
      <c r="G21" s="66">
        <v>6</v>
      </c>
      <c r="H21" s="66">
        <v>5.5</v>
      </c>
      <c r="I21" s="66">
        <v>5.5</v>
      </c>
      <c r="J21" s="66">
        <v>6</v>
      </c>
      <c r="K21" s="67">
        <v>10</v>
      </c>
      <c r="L21" s="67">
        <v>0</v>
      </c>
      <c r="M21" s="68">
        <f t="shared" si="3"/>
        <v>17.5</v>
      </c>
      <c r="N21" s="69">
        <f t="shared" si="4"/>
        <v>43.75</v>
      </c>
      <c r="O21" s="73">
        <f t="shared" si="5"/>
        <v>227.54999999999998</v>
      </c>
      <c r="P21" s="1"/>
      <c r="Q21" s="75"/>
    </row>
    <row r="22" spans="3:17" ht="13.5" customHeight="1" outlineLevel="1">
      <c r="C22" s="72"/>
      <c r="D22" s="54" t="str">
        <f>'[1]СТАРТ+'!M23</f>
        <v>205С</v>
      </c>
      <c r="E22" s="65">
        <f>'[1]СТАРТ+'!N23</f>
        <v>2.8</v>
      </c>
      <c r="F22" s="66">
        <v>3</v>
      </c>
      <c r="G22" s="66">
        <v>3.5</v>
      </c>
      <c r="H22" s="66">
        <v>3</v>
      </c>
      <c r="I22" s="66">
        <v>4</v>
      </c>
      <c r="J22" s="66">
        <v>2.5</v>
      </c>
      <c r="K22" s="67">
        <v>10</v>
      </c>
      <c r="L22" s="67">
        <v>0</v>
      </c>
      <c r="M22" s="68">
        <f t="shared" si="3"/>
        <v>9.5</v>
      </c>
      <c r="N22" s="69">
        <f t="shared" si="4"/>
        <v>26.599999999999998</v>
      </c>
      <c r="O22" s="73">
        <f t="shared" si="5"/>
        <v>227.54999999999998</v>
      </c>
      <c r="P22" s="1"/>
      <c r="Q22" s="75"/>
    </row>
    <row r="23" spans="3:17" ht="13.5" customHeight="1" outlineLevel="1">
      <c r="C23" s="82"/>
      <c r="D23" s="57" t="s">
        <v>39</v>
      </c>
      <c r="E23" s="83">
        <f>SUM(E17:E22)</f>
        <v>13.7</v>
      </c>
      <c r="F23" s="84">
        <v>9.5</v>
      </c>
      <c r="G23" s="85">
        <f>SUM(F23-E23)</f>
        <v>-4.199999999999999</v>
      </c>
      <c r="H23" s="85"/>
      <c r="I23" s="85"/>
      <c r="J23" s="85"/>
      <c r="K23" s="85"/>
      <c r="L23" s="85"/>
      <c r="M23" s="80"/>
      <c r="N23" s="86">
        <f>SUM(N17:N22)</f>
        <v>227.54999999999998</v>
      </c>
      <c r="O23" s="87">
        <f t="shared" si="5"/>
        <v>227.54999999999998</v>
      </c>
      <c r="P23" s="1"/>
      <c r="Q23" s="75"/>
    </row>
    <row r="24" spans="1:19" s="64" customFormat="1" ht="15" customHeight="1">
      <c r="A24" s="54">
        <v>3</v>
      </c>
      <c r="B24" s="55">
        <f>'[1]СТАРТ+'!B6</f>
        <v>1</v>
      </c>
      <c r="C24" s="56" t="str">
        <f>'[1]СТАРТ+'!C6</f>
        <v>Анисимова Марина</v>
      </c>
      <c r="D24" s="57"/>
      <c r="E24" s="58"/>
      <c r="F24" s="56"/>
      <c r="G24" s="56"/>
      <c r="H24" s="56">
        <f>'[1]СТАРТ+'!G6</f>
        <v>2004</v>
      </c>
      <c r="I24" s="56" t="str">
        <f>'[1]СТАРТ+'!H6</f>
        <v>1р.</v>
      </c>
      <c r="J24" s="59" t="str">
        <f>'[1]СТАРТ+'!I6</f>
        <v>КСДЮСШОР по ВВС «Невская волна»</v>
      </c>
      <c r="K24" s="56"/>
      <c r="L24" s="56"/>
      <c r="M24" s="60"/>
      <c r="N24" s="54"/>
      <c r="O24" s="61">
        <f>SUM(N31)</f>
        <v>211.8</v>
      </c>
      <c r="P24" s="57"/>
      <c r="Q24" s="62" t="str">
        <f>'[1]СТАРТ+'!O6</f>
        <v>Леонтьевская С.С.</v>
      </c>
      <c r="R24" s="63" t="str">
        <f>'[1]СТАРТ+'!P6</f>
        <v>Данюков Р.В.</v>
      </c>
      <c r="S24" s="63" t="str">
        <f>'[1]СТАРТ+'!Q6</f>
        <v>ТРЕНЕР3</v>
      </c>
    </row>
    <row r="25" spans="1:19" s="64" customFormat="1" ht="13.5" customHeight="1" outlineLevel="1">
      <c r="A25" s="54"/>
      <c r="B25" s="55"/>
      <c r="C25" s="60"/>
      <c r="D25" s="54" t="str">
        <f>'[1]СТАРТ+'!C7</f>
        <v>403В</v>
      </c>
      <c r="E25" s="65">
        <f>'[1]СТАРТ+'!D7</f>
        <v>2.1</v>
      </c>
      <c r="F25" s="66">
        <v>6.5</v>
      </c>
      <c r="G25" s="66">
        <v>6.5</v>
      </c>
      <c r="H25" s="66">
        <v>6.5</v>
      </c>
      <c r="I25" s="66">
        <v>6.5</v>
      </c>
      <c r="J25" s="66">
        <v>6.5</v>
      </c>
      <c r="K25" s="67">
        <v>10</v>
      </c>
      <c r="L25" s="67">
        <v>0</v>
      </c>
      <c r="M25" s="68">
        <f aca="true" t="shared" si="6" ref="M25:M30">(SUM(F25:L25)-LARGE(F25:L25,1)-LARGE(F25:L25,2)-SMALL(F25:L25,1)-SMALL(F25:L25,2))</f>
        <v>19.5</v>
      </c>
      <c r="N25" s="69">
        <f aca="true" t="shared" si="7" ref="N25:N30">(SUM(F25:L25)-LARGE(F25:L25,1)-LARGE(F25:L25,2)-SMALL(F25:L25,1)-SMALL(F25:L25,2))*E25</f>
        <v>40.95</v>
      </c>
      <c r="O25" s="70">
        <f aca="true" t="shared" si="8" ref="O25:O31">O24</f>
        <v>211.8</v>
      </c>
      <c r="P25" s="54"/>
      <c r="Q25" s="62" t="str">
        <f>'[1]СТАРТ+'!P6</f>
        <v>Данюков Р.В.</v>
      </c>
      <c r="R25" s="71"/>
      <c r="S25" s="71"/>
    </row>
    <row r="26" spans="3:17" ht="13.5" customHeight="1" outlineLevel="1">
      <c r="C26" s="72"/>
      <c r="D26" s="54" t="str">
        <f>'[1]СТАРТ+'!E7</f>
        <v>201В</v>
      </c>
      <c r="E26" s="65">
        <f>'[1]СТАРТ+'!F7</f>
        <v>1.8</v>
      </c>
      <c r="F26" s="66">
        <v>6</v>
      </c>
      <c r="G26" s="66">
        <v>6.5</v>
      </c>
      <c r="H26" s="66">
        <v>6.5</v>
      </c>
      <c r="I26" s="66">
        <v>6</v>
      </c>
      <c r="J26" s="66">
        <v>6.5</v>
      </c>
      <c r="K26" s="67">
        <v>10</v>
      </c>
      <c r="L26" s="67">
        <v>0</v>
      </c>
      <c r="M26" s="68">
        <f t="shared" si="6"/>
        <v>19</v>
      </c>
      <c r="N26" s="69">
        <f t="shared" si="7"/>
        <v>34.2</v>
      </c>
      <c r="O26" s="73">
        <f t="shared" si="8"/>
        <v>211.8</v>
      </c>
      <c r="P26" s="1"/>
      <c r="Q26" s="74" t="str">
        <f>'[1]СТАРТ+'!Q6</f>
        <v>ТРЕНЕР3</v>
      </c>
    </row>
    <row r="27" spans="3:17" ht="13.5" customHeight="1" outlineLevel="1">
      <c r="C27" s="72"/>
      <c r="D27" s="54" t="str">
        <f>'[1]СТАРТ+'!G7</f>
        <v>5132Д</v>
      </c>
      <c r="E27" s="65">
        <f>'[1]СТАРТ+'!H7</f>
        <v>2.1</v>
      </c>
      <c r="F27" s="66">
        <v>5.5</v>
      </c>
      <c r="G27" s="66">
        <v>6</v>
      </c>
      <c r="H27" s="66">
        <v>5</v>
      </c>
      <c r="I27" s="66">
        <v>6</v>
      </c>
      <c r="J27" s="66">
        <v>4.5</v>
      </c>
      <c r="K27" s="67">
        <v>10</v>
      </c>
      <c r="L27" s="67">
        <v>0</v>
      </c>
      <c r="M27" s="68">
        <f t="shared" si="6"/>
        <v>16.5</v>
      </c>
      <c r="N27" s="69">
        <f t="shared" si="7"/>
        <v>34.65</v>
      </c>
      <c r="O27" s="73">
        <f t="shared" si="8"/>
        <v>211.8</v>
      </c>
      <c r="P27" s="1"/>
      <c r="Q27" s="75"/>
    </row>
    <row r="28" spans="3:17" ht="13.5" customHeight="1" outlineLevel="1">
      <c r="C28" s="72"/>
      <c r="D28" s="54" t="str">
        <f>'[1]СТАРТ+'!I7</f>
        <v>105В</v>
      </c>
      <c r="E28" s="65">
        <f>'[1]СТАРТ+'!J7</f>
        <v>2.4</v>
      </c>
      <c r="F28" s="66">
        <v>5.5</v>
      </c>
      <c r="G28" s="66">
        <v>5</v>
      </c>
      <c r="H28" s="66">
        <v>5</v>
      </c>
      <c r="I28" s="66">
        <v>5.5</v>
      </c>
      <c r="J28" s="66">
        <v>4.5</v>
      </c>
      <c r="K28" s="67">
        <v>10</v>
      </c>
      <c r="L28" s="67">
        <v>0</v>
      </c>
      <c r="M28" s="68">
        <f t="shared" si="6"/>
        <v>15.5</v>
      </c>
      <c r="N28" s="69">
        <f t="shared" si="7"/>
        <v>37.199999999999996</v>
      </c>
      <c r="O28" s="73">
        <f t="shared" si="8"/>
        <v>211.8</v>
      </c>
      <c r="P28" s="1"/>
      <c r="Q28" s="75"/>
    </row>
    <row r="29" spans="3:17" ht="13.5" customHeight="1" outlineLevel="1">
      <c r="C29" s="72"/>
      <c r="D29" s="54" t="str">
        <f>'[1]СТАРТ+'!K7</f>
        <v>205С</v>
      </c>
      <c r="E29" s="65">
        <f>'[1]СТАРТ+'!L7</f>
        <v>2.8</v>
      </c>
      <c r="F29" s="66">
        <v>3.5</v>
      </c>
      <c r="G29" s="66">
        <v>3.5</v>
      </c>
      <c r="H29" s="66">
        <v>4</v>
      </c>
      <c r="I29" s="66">
        <v>4</v>
      </c>
      <c r="J29" s="66">
        <v>3.5</v>
      </c>
      <c r="K29" s="67">
        <v>10</v>
      </c>
      <c r="L29" s="67">
        <v>0</v>
      </c>
      <c r="M29" s="68">
        <f t="shared" si="6"/>
        <v>11</v>
      </c>
      <c r="N29" s="69">
        <f t="shared" si="7"/>
        <v>30.799999999999997</v>
      </c>
      <c r="O29" s="73">
        <f t="shared" si="8"/>
        <v>211.8</v>
      </c>
      <c r="P29" s="1"/>
      <c r="Q29" s="75"/>
    </row>
    <row r="30" spans="3:17" ht="13.5" customHeight="1" outlineLevel="1">
      <c r="C30" s="72"/>
      <c r="D30" s="54" t="str">
        <f>'[1]СТАРТ+'!M7</f>
        <v>5231Д</v>
      </c>
      <c r="E30" s="65">
        <f>'[1]СТАРТ+'!N7</f>
        <v>2</v>
      </c>
      <c r="F30" s="66">
        <v>5.5</v>
      </c>
      <c r="G30" s="66">
        <v>6</v>
      </c>
      <c r="H30" s="66">
        <v>6</v>
      </c>
      <c r="I30" s="66">
        <v>5.5</v>
      </c>
      <c r="J30" s="66">
        <v>5.5</v>
      </c>
      <c r="K30" s="67">
        <v>10</v>
      </c>
      <c r="L30" s="67">
        <v>0</v>
      </c>
      <c r="M30" s="68">
        <f t="shared" si="6"/>
        <v>17</v>
      </c>
      <c r="N30" s="69">
        <f t="shared" si="7"/>
        <v>34</v>
      </c>
      <c r="O30" s="73">
        <f t="shared" si="8"/>
        <v>211.8</v>
      </c>
      <c r="P30" s="1"/>
      <c r="Q30" s="75"/>
    </row>
    <row r="31" spans="3:17" ht="13.5" customHeight="1" outlineLevel="1">
      <c r="C31" s="82"/>
      <c r="D31" s="57" t="s">
        <v>39</v>
      </c>
      <c r="E31" s="83">
        <f>SUM(E25:E30)</f>
        <v>13.2</v>
      </c>
      <c r="F31" s="84">
        <v>9.5</v>
      </c>
      <c r="G31" s="85">
        <f>SUM(F31-E31)</f>
        <v>-3.6999999999999993</v>
      </c>
      <c r="H31" s="85"/>
      <c r="I31" s="85"/>
      <c r="J31" s="85"/>
      <c r="K31" s="85"/>
      <c r="L31" s="85"/>
      <c r="M31" s="80"/>
      <c r="N31" s="86">
        <f>SUM(N25:N30)</f>
        <v>211.8</v>
      </c>
      <c r="O31" s="87">
        <f t="shared" si="8"/>
        <v>211.8</v>
      </c>
      <c r="P31" s="1"/>
      <c r="Q31" s="75"/>
    </row>
    <row r="32" spans="1:19" s="64" customFormat="1" ht="15" customHeight="1">
      <c r="A32" s="54">
        <v>4</v>
      </c>
      <c r="B32" s="55">
        <f>'[1]СТАРТ+'!B30</f>
        <v>4</v>
      </c>
      <c r="C32" s="56" t="str">
        <f>'[1]СТАРТ+'!C30</f>
        <v>Егорова Марина</v>
      </c>
      <c r="D32" s="57"/>
      <c r="E32" s="58"/>
      <c r="F32" s="56"/>
      <c r="G32" s="56"/>
      <c r="H32" s="56">
        <f>'[1]СТАРТ+'!G30</f>
        <v>2004</v>
      </c>
      <c r="I32" s="56" t="str">
        <f>'[1]СТАРТ+'!H30</f>
        <v>1р.</v>
      </c>
      <c r="J32" s="59" t="str">
        <f>'[1]СТАРТ+'!I30</f>
        <v>КСДЮСШОР по ВВС «Невская волна»</v>
      </c>
      <c r="K32" s="56"/>
      <c r="L32" s="56"/>
      <c r="M32" s="60"/>
      <c r="N32" s="54"/>
      <c r="O32" s="61">
        <f>SUM(N39)</f>
        <v>209.05</v>
      </c>
      <c r="P32" s="57"/>
      <c r="Q32" s="62" t="str">
        <f>'[1]СТАРТ+'!O30</f>
        <v>Егоров  Ю.Н.</v>
      </c>
      <c r="R32" s="63" t="str">
        <f>'[1]СТАРТ+'!P30</f>
        <v>Миляев К.С.</v>
      </c>
      <c r="S32" s="63" t="str">
        <f>'[1]СТАРТ+'!Q30</f>
        <v>ТРЕНЕР3</v>
      </c>
    </row>
    <row r="33" spans="1:19" s="64" customFormat="1" ht="13.5" customHeight="1" outlineLevel="1">
      <c r="A33" s="54"/>
      <c r="B33" s="55"/>
      <c r="C33" s="60"/>
      <c r="D33" s="54" t="str">
        <f>'[1]СТАРТ+'!C31</f>
        <v>403В</v>
      </c>
      <c r="E33" s="65">
        <f>'[1]СТАРТ+'!D31</f>
        <v>2.1</v>
      </c>
      <c r="F33" s="66">
        <v>7</v>
      </c>
      <c r="G33" s="66">
        <v>6.5</v>
      </c>
      <c r="H33" s="66">
        <v>6.5</v>
      </c>
      <c r="I33" s="66">
        <v>6.5</v>
      </c>
      <c r="J33" s="66">
        <v>6.5</v>
      </c>
      <c r="K33" s="67">
        <v>10</v>
      </c>
      <c r="L33" s="67">
        <v>0</v>
      </c>
      <c r="M33" s="68">
        <f aca="true" t="shared" si="9" ref="M33:M38">(SUM(F33:L33)-LARGE(F33:L33,1)-LARGE(F33:L33,2)-SMALL(F33:L33,1)-SMALL(F33:L33,2))</f>
        <v>19.5</v>
      </c>
      <c r="N33" s="69">
        <f aca="true" t="shared" si="10" ref="N33:N38">(SUM(F33:L33)-LARGE(F33:L33,1)-LARGE(F33:L33,2)-SMALL(F33:L33,1)-SMALL(F33:L33,2))*E33</f>
        <v>40.95</v>
      </c>
      <c r="O33" s="70">
        <f aca="true" t="shared" si="11" ref="O33:O39">O32</f>
        <v>209.05</v>
      </c>
      <c r="P33" s="54"/>
      <c r="Q33" s="62" t="str">
        <f>'[1]СТАРТ+'!P30</f>
        <v>Миляев К.С.</v>
      </c>
      <c r="R33" s="71"/>
      <c r="S33" s="71"/>
    </row>
    <row r="34" spans="3:17" ht="13.5" customHeight="1" outlineLevel="1">
      <c r="C34" s="72"/>
      <c r="D34" s="54" t="str">
        <f>'[1]СТАРТ+'!E31</f>
        <v>201В</v>
      </c>
      <c r="E34" s="65">
        <f>'[1]СТАРТ+'!F31</f>
        <v>1.8</v>
      </c>
      <c r="F34" s="66">
        <v>4</v>
      </c>
      <c r="G34" s="66">
        <v>5.5</v>
      </c>
      <c r="H34" s="66">
        <v>5</v>
      </c>
      <c r="I34" s="66">
        <v>5</v>
      </c>
      <c r="J34" s="66">
        <v>5.5</v>
      </c>
      <c r="K34" s="67">
        <v>10</v>
      </c>
      <c r="L34" s="67">
        <v>0</v>
      </c>
      <c r="M34" s="68">
        <f t="shared" si="9"/>
        <v>15.5</v>
      </c>
      <c r="N34" s="69">
        <f t="shared" si="10"/>
        <v>27.900000000000002</v>
      </c>
      <c r="O34" s="73">
        <f t="shared" si="11"/>
        <v>209.05</v>
      </c>
      <c r="P34" s="1"/>
      <c r="Q34" s="74" t="str">
        <f>'[1]СТАРТ+'!Q30</f>
        <v>ТРЕНЕР3</v>
      </c>
    </row>
    <row r="35" spans="3:17" ht="13.5" customHeight="1" outlineLevel="1">
      <c r="C35" s="72"/>
      <c r="D35" s="54" t="str">
        <f>'[1]СТАРТ+'!G31</f>
        <v>5231Д</v>
      </c>
      <c r="E35" s="65">
        <f>'[1]СТАРТ+'!H31</f>
        <v>2</v>
      </c>
      <c r="F35" s="66">
        <v>6</v>
      </c>
      <c r="G35" s="66">
        <v>6.5</v>
      </c>
      <c r="H35" s="66">
        <v>6.5</v>
      </c>
      <c r="I35" s="66">
        <v>6.5</v>
      </c>
      <c r="J35" s="66">
        <v>6.5</v>
      </c>
      <c r="K35" s="67">
        <v>10</v>
      </c>
      <c r="L35" s="67">
        <v>0</v>
      </c>
      <c r="M35" s="68">
        <f t="shared" si="9"/>
        <v>19.5</v>
      </c>
      <c r="N35" s="69">
        <f t="shared" si="10"/>
        <v>39</v>
      </c>
      <c r="O35" s="73">
        <f t="shared" si="11"/>
        <v>209.05</v>
      </c>
      <c r="P35" s="1"/>
      <c r="Q35" s="75"/>
    </row>
    <row r="36" spans="3:17" ht="13.5" customHeight="1" outlineLevel="1">
      <c r="C36" s="72"/>
      <c r="D36" s="54" t="str">
        <f>'[1]СТАРТ+'!I31</f>
        <v>105В</v>
      </c>
      <c r="E36" s="65">
        <f>'[1]СТАРТ+'!J31</f>
        <v>2.4</v>
      </c>
      <c r="F36" s="66">
        <v>5</v>
      </c>
      <c r="G36" s="66">
        <v>4.5</v>
      </c>
      <c r="H36" s="66">
        <v>5</v>
      </c>
      <c r="I36" s="66">
        <v>4.5</v>
      </c>
      <c r="J36" s="66">
        <v>5.5</v>
      </c>
      <c r="K36" s="67">
        <v>10</v>
      </c>
      <c r="L36" s="67">
        <v>0</v>
      </c>
      <c r="M36" s="68">
        <f t="shared" si="9"/>
        <v>14.5</v>
      </c>
      <c r="N36" s="69">
        <f t="shared" si="10"/>
        <v>34.8</v>
      </c>
      <c r="O36" s="73">
        <f t="shared" si="11"/>
        <v>209.05</v>
      </c>
      <c r="P36" s="1"/>
      <c r="Q36" s="75"/>
    </row>
    <row r="37" spans="3:17" ht="13.5" customHeight="1" outlineLevel="1">
      <c r="C37" s="72"/>
      <c r="D37" s="54" t="str">
        <f>'[1]СТАРТ+'!K31</f>
        <v>205С</v>
      </c>
      <c r="E37" s="65">
        <f>'[1]СТАРТ+'!L31</f>
        <v>2.8</v>
      </c>
      <c r="F37" s="66">
        <v>3.5</v>
      </c>
      <c r="G37" s="66">
        <v>3.5</v>
      </c>
      <c r="H37" s="66">
        <v>3</v>
      </c>
      <c r="I37" s="66">
        <v>3</v>
      </c>
      <c r="J37" s="66">
        <v>3.5</v>
      </c>
      <c r="K37" s="67">
        <v>10</v>
      </c>
      <c r="L37" s="67">
        <v>0</v>
      </c>
      <c r="M37" s="68">
        <f t="shared" si="9"/>
        <v>10</v>
      </c>
      <c r="N37" s="69">
        <f t="shared" si="10"/>
        <v>28</v>
      </c>
      <c r="O37" s="73">
        <f t="shared" si="11"/>
        <v>209.05</v>
      </c>
      <c r="P37" s="1"/>
      <c r="Q37" s="75"/>
    </row>
    <row r="38" spans="3:17" ht="13.5" customHeight="1" outlineLevel="1">
      <c r="C38" s="72"/>
      <c r="D38" s="54" t="str">
        <f>'[1]СТАРТ+'!M31</f>
        <v>5233Д</v>
      </c>
      <c r="E38" s="65">
        <f>'[1]СТАРТ+'!N31</f>
        <v>2.4</v>
      </c>
      <c r="F38" s="66">
        <v>6</v>
      </c>
      <c r="G38" s="66">
        <v>5.5</v>
      </c>
      <c r="H38" s="66">
        <v>5</v>
      </c>
      <c r="I38" s="66">
        <v>5.5</v>
      </c>
      <c r="J38" s="66">
        <v>5</v>
      </c>
      <c r="K38" s="67">
        <v>10</v>
      </c>
      <c r="L38" s="67">
        <v>0</v>
      </c>
      <c r="M38" s="68">
        <f t="shared" si="9"/>
        <v>16</v>
      </c>
      <c r="N38" s="69">
        <f t="shared" si="10"/>
        <v>38.4</v>
      </c>
      <c r="O38" s="73">
        <f t="shared" si="11"/>
        <v>209.05</v>
      </c>
      <c r="P38" s="1"/>
      <c r="Q38" s="75"/>
    </row>
    <row r="39" spans="3:17" ht="13.5" customHeight="1" outlineLevel="1">
      <c r="C39" s="82"/>
      <c r="D39" s="57" t="s">
        <v>39</v>
      </c>
      <c r="E39" s="83">
        <f>SUM(E33:E38)</f>
        <v>13.500000000000002</v>
      </c>
      <c r="F39" s="84">
        <v>9.5</v>
      </c>
      <c r="G39" s="85">
        <f>SUM(F39-E39)</f>
        <v>-4.000000000000002</v>
      </c>
      <c r="H39" s="85"/>
      <c r="I39" s="85"/>
      <c r="J39" s="85"/>
      <c r="K39" s="85"/>
      <c r="L39" s="85"/>
      <c r="M39" s="80"/>
      <c r="N39" s="86">
        <f>SUM(N33:N38)</f>
        <v>209.05</v>
      </c>
      <c r="O39" s="87">
        <f t="shared" si="11"/>
        <v>209.05</v>
      </c>
      <c r="P39" s="1"/>
      <c r="Q39" s="75"/>
    </row>
  </sheetData>
  <sheetProtection selectLockedCells="1" selectUnlockedCells="1"/>
  <mergeCells count="1">
    <mergeCell ref="F5:L5"/>
  </mergeCells>
  <printOptions/>
  <pageMargins left="0.39375" right="0" top="0.7298611111111111" bottom="0.34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Светлана</cp:lastModifiedBy>
  <dcterms:created xsi:type="dcterms:W3CDTF">2016-02-22T21:46:58Z</dcterms:created>
  <dcterms:modified xsi:type="dcterms:W3CDTF">2016-02-22T21:50:31Z</dcterms:modified>
  <cp:category/>
  <cp:version/>
  <cp:contentType/>
  <cp:contentStatus/>
</cp:coreProperties>
</file>