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20115" windowHeight="9270"/>
  </bookViews>
  <sheets>
    <sheet name="3м synchro" sheetId="4" r:id="rId1"/>
  </sheets>
  <externalReferences>
    <externalReference r:id="rId2"/>
  </externalReferences>
  <definedNames>
    <definedName name="_xlnm.Print_Area" localSheetId="0">'3м synchro'!$A$1:$S$104</definedName>
  </definedNames>
  <calcPr calcId="145621"/>
</workbook>
</file>

<file path=xl/calcChain.xml><?xml version="1.0" encoding="utf-8"?>
<calcChain xmlns="http://schemas.openxmlformats.org/spreadsheetml/2006/main">
  <c r="O103" i="4" l="1"/>
  <c r="D103" i="4"/>
  <c r="O102" i="4"/>
  <c r="D102" i="4"/>
  <c r="O101" i="4"/>
  <c r="D101" i="4"/>
  <c r="O100" i="4"/>
  <c r="D100" i="4"/>
  <c r="O99" i="4"/>
  <c r="P99" i="4" s="1"/>
  <c r="E99" i="4"/>
  <c r="D99" i="4"/>
  <c r="Q98" i="4"/>
  <c r="Q99" i="4" s="1"/>
  <c r="Q100" i="4" s="1"/>
  <c r="Q101" i="4" s="1"/>
  <c r="Q102" i="4" s="1"/>
  <c r="P98" i="4"/>
  <c r="O98" i="4"/>
  <c r="E98" i="4"/>
  <c r="D98" i="4"/>
  <c r="S97" i="4"/>
  <c r="Q97" i="4"/>
  <c r="C97" i="4"/>
  <c r="B97" i="4"/>
  <c r="B98" i="4" s="1"/>
  <c r="B99" i="4" s="1"/>
  <c r="B100" i="4" s="1"/>
  <c r="B101" i="4" s="1"/>
  <c r="B102" i="4" s="1"/>
  <c r="S96" i="4"/>
  <c r="C96" i="4"/>
  <c r="B96" i="4"/>
  <c r="Q95" i="4"/>
  <c r="O94" i="4"/>
  <c r="D94" i="4"/>
  <c r="O93" i="4"/>
  <c r="D93" i="4"/>
  <c r="O92" i="4"/>
  <c r="D92" i="4"/>
  <c r="O91" i="4"/>
  <c r="D91" i="4"/>
  <c r="O90" i="4"/>
  <c r="E90" i="4"/>
  <c r="P90" i="4" s="1"/>
  <c r="D90" i="4"/>
  <c r="O89" i="4"/>
  <c r="P89" i="4" s="1"/>
  <c r="E89" i="4"/>
  <c r="D89" i="4"/>
  <c r="S88" i="4"/>
  <c r="Q88" i="4"/>
  <c r="Q89" i="4" s="1"/>
  <c r="Q90" i="4" s="1"/>
  <c r="Q91" i="4" s="1"/>
  <c r="Q92" i="4" s="1"/>
  <c r="Q93" i="4" s="1"/>
  <c r="Q94" i="4" s="1"/>
  <c r="C88" i="4"/>
  <c r="B88" i="4"/>
  <c r="B89" i="4" s="1"/>
  <c r="B90" i="4" s="1"/>
  <c r="B91" i="4" s="1"/>
  <c r="B92" i="4" s="1"/>
  <c r="B93" i="4" s="1"/>
  <c r="S87" i="4"/>
  <c r="C87" i="4"/>
  <c r="B87" i="4"/>
  <c r="O85" i="4"/>
  <c r="D85" i="4"/>
  <c r="O84" i="4"/>
  <c r="D84" i="4"/>
  <c r="O83" i="4"/>
  <c r="D83" i="4"/>
  <c r="B83" i="4"/>
  <c r="B84" i="4" s="1"/>
  <c r="B86" i="4" s="1"/>
  <c r="O82" i="4"/>
  <c r="D82" i="4"/>
  <c r="P81" i="4"/>
  <c r="O81" i="4"/>
  <c r="E81" i="4"/>
  <c r="D81" i="4"/>
  <c r="O80" i="4"/>
  <c r="E80" i="4"/>
  <c r="D80" i="4"/>
  <c r="S79" i="4"/>
  <c r="C79" i="4"/>
  <c r="S78" i="4"/>
  <c r="C78" i="4"/>
  <c r="B78" i="4"/>
  <c r="B79" i="4" s="1"/>
  <c r="B80" i="4" s="1"/>
  <c r="B81" i="4" s="1"/>
  <c r="B82" i="4" s="1"/>
  <c r="O76" i="4"/>
  <c r="D76" i="4"/>
  <c r="O75" i="4"/>
  <c r="D75" i="4"/>
  <c r="O74" i="4"/>
  <c r="D74" i="4"/>
  <c r="O73" i="4"/>
  <c r="D73" i="4"/>
  <c r="P72" i="4"/>
  <c r="O72" i="4"/>
  <c r="E72" i="4"/>
  <c r="D72" i="4"/>
  <c r="B72" i="4"/>
  <c r="B73" i="4" s="1"/>
  <c r="B74" i="4" s="1"/>
  <c r="B75" i="4" s="1"/>
  <c r="O71" i="4"/>
  <c r="P71" i="4" s="1"/>
  <c r="E71" i="4"/>
  <c r="D71" i="4"/>
  <c r="S70" i="4"/>
  <c r="C70" i="4"/>
  <c r="S69" i="4"/>
  <c r="C69" i="4"/>
  <c r="B69" i="4"/>
  <c r="B70" i="4" s="1"/>
  <c r="B71" i="4" s="1"/>
  <c r="O67" i="4"/>
  <c r="D67" i="4"/>
  <c r="B67" i="4"/>
  <c r="O66" i="4"/>
  <c r="D66" i="4"/>
  <c r="O65" i="4"/>
  <c r="D65" i="4"/>
  <c r="O64" i="4"/>
  <c r="D64" i="4"/>
  <c r="O63" i="4"/>
  <c r="P63" i="4" s="1"/>
  <c r="E63" i="4"/>
  <c r="D63" i="4"/>
  <c r="B63" i="4"/>
  <c r="B64" i="4" s="1"/>
  <c r="B65" i="4" s="1"/>
  <c r="B66" i="4" s="1"/>
  <c r="B68" i="4" s="1"/>
  <c r="O62" i="4"/>
  <c r="E62" i="4"/>
  <c r="D62" i="4"/>
  <c r="S61" i="4"/>
  <c r="C61" i="4"/>
  <c r="S60" i="4"/>
  <c r="C60" i="4"/>
  <c r="B60" i="4"/>
  <c r="B61" i="4" s="1"/>
  <c r="B62" i="4" s="1"/>
  <c r="O58" i="4"/>
  <c r="D58" i="4"/>
  <c r="O57" i="4"/>
  <c r="D57" i="4"/>
  <c r="O56" i="4"/>
  <c r="D56" i="4"/>
  <c r="O55" i="4"/>
  <c r="D55" i="4"/>
  <c r="O54" i="4"/>
  <c r="P54" i="4" s="1"/>
  <c r="E54" i="4"/>
  <c r="D54" i="4"/>
  <c r="O53" i="4"/>
  <c r="E53" i="4"/>
  <c r="D53" i="4"/>
  <c r="S52" i="4"/>
  <c r="C52" i="4"/>
  <c r="S51" i="4"/>
  <c r="C51" i="4"/>
  <c r="B51" i="4"/>
  <c r="B52" i="4" s="1"/>
  <c r="B53" i="4" s="1"/>
  <c r="B54" i="4" s="1"/>
  <c r="B55" i="4" s="1"/>
  <c r="B56" i="4" s="1"/>
  <c r="B57" i="4" s="1"/>
  <c r="O49" i="4"/>
  <c r="P49" i="4" s="1"/>
  <c r="E49" i="4"/>
  <c r="D49" i="4"/>
  <c r="O48" i="4"/>
  <c r="D48" i="4"/>
  <c r="O47" i="4"/>
  <c r="D47" i="4"/>
  <c r="O46" i="4"/>
  <c r="D46" i="4"/>
  <c r="P45" i="4"/>
  <c r="O45" i="4"/>
  <c r="E45" i="4"/>
  <c r="D45" i="4"/>
  <c r="B45" i="4"/>
  <c r="B46" i="4" s="1"/>
  <c r="B47" i="4" s="1"/>
  <c r="B48" i="4" s="1"/>
  <c r="O44" i="4"/>
  <c r="E44" i="4"/>
  <c r="D44" i="4"/>
  <c r="S43" i="4"/>
  <c r="C43" i="4"/>
  <c r="S42" i="4"/>
  <c r="C42" i="4"/>
  <c r="B42" i="4"/>
  <c r="B43" i="4" s="1"/>
  <c r="B44" i="4" s="1"/>
  <c r="O40" i="4"/>
  <c r="D40" i="4"/>
  <c r="O39" i="4"/>
  <c r="D39" i="4"/>
  <c r="O38" i="4"/>
  <c r="D38" i="4"/>
  <c r="B38" i="4"/>
  <c r="B39" i="4" s="1"/>
  <c r="O37" i="4"/>
  <c r="D37" i="4"/>
  <c r="O36" i="4"/>
  <c r="P36" i="4" s="1"/>
  <c r="E36" i="4"/>
  <c r="D36" i="4"/>
  <c r="B36" i="4"/>
  <c r="B37" i="4" s="1"/>
  <c r="O35" i="4"/>
  <c r="P35" i="4" s="1"/>
  <c r="E35" i="4"/>
  <c r="D35" i="4"/>
  <c r="S34" i="4"/>
  <c r="C34" i="4"/>
  <c r="S33" i="4"/>
  <c r="C33" i="4"/>
  <c r="B33" i="4"/>
  <c r="B34" i="4" s="1"/>
  <c r="B35" i="4" s="1"/>
  <c r="O31" i="4"/>
  <c r="D31" i="4"/>
  <c r="O30" i="4"/>
  <c r="D30" i="4"/>
  <c r="O29" i="4"/>
  <c r="D29" i="4"/>
  <c r="O28" i="4"/>
  <c r="D28" i="4"/>
  <c r="P27" i="4"/>
  <c r="O27" i="4"/>
  <c r="E27" i="4"/>
  <c r="D27" i="4"/>
  <c r="B27" i="4"/>
  <c r="B28" i="4" s="1"/>
  <c r="B29" i="4" s="1"/>
  <c r="B30" i="4" s="1"/>
  <c r="O26" i="4"/>
  <c r="E26" i="4"/>
  <c r="D26" i="4"/>
  <c r="S25" i="4"/>
  <c r="C25" i="4"/>
  <c r="S24" i="4"/>
  <c r="B24" i="4"/>
  <c r="B25" i="4" s="1"/>
  <c r="B26" i="4" s="1"/>
  <c r="O22" i="4"/>
  <c r="D22" i="4"/>
  <c r="O21" i="4"/>
  <c r="D21" i="4"/>
  <c r="O20" i="4"/>
  <c r="D20" i="4"/>
  <c r="O19" i="4"/>
  <c r="D19" i="4"/>
  <c r="O18" i="4"/>
  <c r="P18" i="4" s="1"/>
  <c r="E18" i="4"/>
  <c r="D18" i="4"/>
  <c r="P17" i="4"/>
  <c r="O17" i="4"/>
  <c r="E17" i="4"/>
  <c r="D17" i="4"/>
  <c r="B17" i="4"/>
  <c r="B18" i="4" s="1"/>
  <c r="B19" i="4" s="1"/>
  <c r="B20" i="4" s="1"/>
  <c r="B21" i="4" s="1"/>
  <c r="S16" i="4"/>
  <c r="C16" i="4"/>
  <c r="B16" i="4"/>
  <c r="S15" i="4"/>
  <c r="C15" i="4"/>
  <c r="B15" i="4"/>
  <c r="O13" i="4"/>
  <c r="D13" i="4"/>
  <c r="O12" i="4"/>
  <c r="D12" i="4"/>
  <c r="O11" i="4"/>
  <c r="D11" i="4"/>
  <c r="O10" i="4"/>
  <c r="D10" i="4"/>
  <c r="O9" i="4"/>
  <c r="E9" i="4"/>
  <c r="D9" i="4"/>
  <c r="P8" i="4"/>
  <c r="O8" i="4"/>
  <c r="E8" i="4"/>
  <c r="D8" i="4"/>
  <c r="S7" i="4"/>
  <c r="C7" i="4"/>
  <c r="B7" i="4"/>
  <c r="B8" i="4" s="1"/>
  <c r="B9" i="4" s="1"/>
  <c r="B10" i="4" s="1"/>
  <c r="B11" i="4" s="1"/>
  <c r="B12" i="4" s="1"/>
  <c r="S6" i="4"/>
  <c r="C6" i="4"/>
  <c r="B6" i="4"/>
  <c r="S1" i="4"/>
  <c r="C1" i="4"/>
  <c r="B103" i="4" l="1"/>
  <c r="B104" i="4"/>
  <c r="B13" i="4"/>
  <c r="B14" i="4"/>
  <c r="B23" i="4"/>
  <c r="B22" i="4"/>
  <c r="B41" i="4"/>
  <c r="B40" i="4"/>
  <c r="B77" i="4"/>
  <c r="B76" i="4"/>
  <c r="B94" i="4"/>
  <c r="B95" i="4"/>
  <c r="P9" i="4"/>
  <c r="B85" i="4"/>
  <c r="Q104" i="4"/>
  <c r="Q103" i="4"/>
  <c r="B50" i="4"/>
  <c r="B49" i="4"/>
  <c r="B59" i="4"/>
  <c r="B58" i="4"/>
  <c r="B32" i="4"/>
  <c r="B31" i="4"/>
  <c r="P53" i="4"/>
  <c r="P62" i="4"/>
  <c r="P26" i="4"/>
  <c r="P44" i="4"/>
  <c r="P80" i="4"/>
  <c r="E91" i="4" l="1"/>
  <c r="E93" i="4"/>
  <c r="P93" i="4" s="1"/>
  <c r="E94" i="4"/>
  <c r="P94" i="4" s="1"/>
  <c r="E92" i="4"/>
  <c r="P92" i="4" s="1"/>
  <c r="E13" i="4" l="1"/>
  <c r="P13" i="4" s="1"/>
  <c r="E10" i="4"/>
  <c r="E76" i="4"/>
  <c r="P76" i="4" s="1"/>
  <c r="E74" i="4"/>
  <c r="P74" i="4" s="1"/>
  <c r="E75" i="4"/>
  <c r="P75" i="4" s="1"/>
  <c r="E73" i="4"/>
  <c r="E11" i="4"/>
  <c r="P11" i="4" s="1"/>
  <c r="E12" i="4"/>
  <c r="P12" i="4" s="1"/>
  <c r="P91" i="4"/>
  <c r="P95" i="4" s="1"/>
  <c r="E95" i="4"/>
  <c r="E77" i="4" l="1"/>
  <c r="P73" i="4"/>
  <c r="P77" i="4" s="1"/>
  <c r="Q69" i="4" s="1"/>
  <c r="Q70" i="4" s="1"/>
  <c r="Q71" i="4" s="1"/>
  <c r="Q72" i="4" s="1"/>
  <c r="Q73" i="4" s="1"/>
  <c r="Q74" i="4" s="1"/>
  <c r="Q75" i="4" s="1"/>
  <c r="P10" i="4"/>
  <c r="P14" i="4" s="1"/>
  <c r="Q6" i="4" s="1"/>
  <c r="Q7" i="4" s="1"/>
  <c r="Q8" i="4" s="1"/>
  <c r="Q9" i="4" s="1"/>
  <c r="Q10" i="4" s="1"/>
  <c r="Q11" i="4" s="1"/>
  <c r="Q12" i="4" s="1"/>
  <c r="E14" i="4"/>
  <c r="E20" i="4" l="1"/>
  <c r="P20" i="4" s="1"/>
  <c r="E57" i="4"/>
  <c r="P57" i="4" s="1"/>
  <c r="E82" i="4"/>
  <c r="E46" i="4"/>
  <c r="E19" i="4"/>
  <c r="E28" i="4"/>
  <c r="E84" i="4"/>
  <c r="P84" i="4" s="1"/>
  <c r="E56" i="4"/>
  <c r="P56" i="4" s="1"/>
  <c r="E83" i="4"/>
  <c r="P83" i="4" s="1"/>
  <c r="E103" i="4"/>
  <c r="P103" i="4" s="1"/>
  <c r="E38" i="4"/>
  <c r="P38" i="4" s="1"/>
  <c r="E40" i="4"/>
  <c r="P40" i="4" s="1"/>
  <c r="E31" i="4"/>
  <c r="P31" i="4" s="1"/>
  <c r="E55" i="4"/>
  <c r="E102" i="4"/>
  <c r="P102" i="4" s="1"/>
  <c r="E85" i="4"/>
  <c r="P85" i="4" s="1"/>
  <c r="E21" i="4"/>
  <c r="P21" i="4" s="1"/>
  <c r="E58" i="4"/>
  <c r="P58" i="4" s="1"/>
  <c r="E37" i="4"/>
  <c r="E30" i="4"/>
  <c r="P30" i="4" s="1"/>
  <c r="E101" i="4"/>
  <c r="P101" i="4" s="1"/>
  <c r="E100" i="4"/>
  <c r="E48" i="4"/>
  <c r="P48" i="4" s="1"/>
  <c r="E47" i="4"/>
  <c r="P47" i="4" s="1"/>
  <c r="E29" i="4"/>
  <c r="P29" i="4" s="1"/>
  <c r="E22" i="4"/>
  <c r="P22" i="4" s="1"/>
  <c r="E39" i="4"/>
  <c r="P39" i="4" s="1"/>
  <c r="Q13" i="4"/>
  <c r="Q14" i="4"/>
  <c r="Q76" i="4"/>
  <c r="Q77" i="4"/>
  <c r="E41" i="4" l="1"/>
  <c r="P37" i="4"/>
  <c r="P41" i="4" s="1"/>
  <c r="Q33" i="4" s="1"/>
  <c r="Q34" i="4" s="1"/>
  <c r="Q35" i="4" s="1"/>
  <c r="Q36" i="4" s="1"/>
  <c r="Q37" i="4" s="1"/>
  <c r="Q38" i="4" s="1"/>
  <c r="Q39" i="4" s="1"/>
  <c r="P82" i="4"/>
  <c r="P86" i="4" s="1"/>
  <c r="Q78" i="4" s="1"/>
  <c r="Q79" i="4" s="1"/>
  <c r="Q80" i="4" s="1"/>
  <c r="Q81" i="4" s="1"/>
  <c r="Q82" i="4" s="1"/>
  <c r="Q83" i="4" s="1"/>
  <c r="Q84" i="4" s="1"/>
  <c r="E86" i="4"/>
  <c r="E104" i="4"/>
  <c r="P100" i="4"/>
  <c r="P104" i="4" s="1"/>
  <c r="E59" i="4"/>
  <c r="P55" i="4"/>
  <c r="P59" i="4" s="1"/>
  <c r="Q51" i="4" s="1"/>
  <c r="Q52" i="4" s="1"/>
  <c r="Q53" i="4" s="1"/>
  <c r="Q54" i="4" s="1"/>
  <c r="Q55" i="4" s="1"/>
  <c r="Q56" i="4" s="1"/>
  <c r="Q57" i="4" s="1"/>
  <c r="E32" i="4"/>
  <c r="P28" i="4"/>
  <c r="P32" i="4" s="1"/>
  <c r="Q24" i="4" s="1"/>
  <c r="Q25" i="4" s="1"/>
  <c r="Q26" i="4" s="1"/>
  <c r="Q27" i="4" s="1"/>
  <c r="Q28" i="4" s="1"/>
  <c r="Q29" i="4" s="1"/>
  <c r="Q30" i="4" s="1"/>
  <c r="E23" i="4"/>
  <c r="P19" i="4"/>
  <c r="P23" i="4" s="1"/>
  <c r="Q15" i="4" s="1"/>
  <c r="Q16" i="4" s="1"/>
  <c r="Q17" i="4" s="1"/>
  <c r="Q18" i="4" s="1"/>
  <c r="Q19" i="4" s="1"/>
  <c r="Q20" i="4" s="1"/>
  <c r="Q21" i="4" s="1"/>
  <c r="P46" i="4"/>
  <c r="P50" i="4" s="1"/>
  <c r="Q42" i="4" s="1"/>
  <c r="Q43" i="4" s="1"/>
  <c r="Q44" i="4" s="1"/>
  <c r="Q45" i="4" s="1"/>
  <c r="Q46" i="4" s="1"/>
  <c r="Q47" i="4" s="1"/>
  <c r="Q48" i="4" s="1"/>
  <c r="E50" i="4"/>
  <c r="Q58" i="4" l="1"/>
  <c r="Q59" i="4"/>
  <c r="Q86" i="4"/>
  <c r="Q85" i="4"/>
  <c r="Q32" i="4"/>
  <c r="Q31" i="4"/>
  <c r="Q40" i="4"/>
  <c r="Q41" i="4"/>
  <c r="Q23" i="4"/>
  <c r="Q22" i="4"/>
  <c r="Q50" i="4"/>
  <c r="Q49" i="4"/>
  <c r="E67" i="4" l="1"/>
  <c r="P67" i="4" s="1"/>
  <c r="E66" i="4"/>
  <c r="P66" i="4" s="1"/>
  <c r="E65" i="4"/>
  <c r="P65" i="4" s="1"/>
  <c r="E64" i="4"/>
  <c r="P64" i="4" l="1"/>
  <c r="P68" i="4" s="1"/>
  <c r="Q60" i="4" s="1"/>
  <c r="Q61" i="4" s="1"/>
  <c r="Q62" i="4" s="1"/>
  <c r="Q63" i="4" s="1"/>
  <c r="Q64" i="4" s="1"/>
  <c r="Q65" i="4" s="1"/>
  <c r="Q66" i="4" s="1"/>
  <c r="E68" i="4"/>
  <c r="Q68" i="4" l="1"/>
  <c r="Q67" i="4"/>
</calcChain>
</file>

<file path=xl/sharedStrings.xml><?xml version="1.0" encoding="utf-8"?>
<sst xmlns="http://schemas.openxmlformats.org/spreadsheetml/2006/main" count="28" uniqueCount="14">
  <si>
    <t>судьи</t>
  </si>
  <si>
    <t>Вып.</t>
  </si>
  <si>
    <t>Место</t>
  </si>
  <si>
    <t>Ф.И.</t>
  </si>
  <si>
    <t>прыжок</t>
  </si>
  <si>
    <t>К.Т.</t>
  </si>
  <si>
    <t>СУММА</t>
  </si>
  <si>
    <t>разр.</t>
  </si>
  <si>
    <t>Тренер</t>
  </si>
  <si>
    <t>МС</t>
  </si>
  <si>
    <t>кэт</t>
  </si>
  <si>
    <t>Лапин Егор,1997,МС,Бузулук,ЦСП</t>
  </si>
  <si>
    <t>КМС</t>
  </si>
  <si>
    <t>с/б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</si>
</sst>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7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b/>
      <sz val="11"/>
      <name val="Arial Cyr"/>
      <family val="2"/>
      <charset val="204"/>
    </font>
    <font>
      <sz val="10"/>
      <name val="NewtonCTT"/>
    </font>
    <font>
      <sz val="11"/>
      <name val="Arial Cyr"/>
      <family val="2"/>
      <charset val="204"/>
    </font>
    <font>
      <sz val="8"/>
      <name val="Arial Cyr"/>
      <family val="2"/>
      <charset val="204"/>
    </font>
    <font>
      <b/>
      <sz val="10"/>
      <name val="Arial Cyr"/>
      <charset val="204"/>
    </font>
    <font>
      <b/>
      <sz val="10"/>
      <name val="Arial Cyr"/>
      <family val="2"/>
      <charset val="204"/>
    </font>
    <font>
      <b/>
      <sz val="9"/>
      <name val="Arial Cyr"/>
      <family val="2"/>
      <charset val="204"/>
    </font>
    <font>
      <b/>
      <sz val="8"/>
      <name val="Arial Cyr"/>
      <family val="2"/>
      <charset val="204"/>
    </font>
    <font>
      <b/>
      <sz val="8"/>
      <name val="Arial"/>
      <family val="2"/>
      <charset val="204"/>
    </font>
    <font>
      <b/>
      <sz val="9"/>
      <name val="Arial Cyr"/>
      <charset val="204"/>
    </font>
    <font>
      <sz val="9"/>
      <name val="Arial Cyr"/>
      <family val="2"/>
      <charset val="204"/>
    </font>
    <font>
      <b/>
      <sz val="9"/>
      <name val="Arial"/>
      <family val="2"/>
      <charset val="204"/>
    </font>
    <font>
      <b/>
      <sz val="9"/>
      <color theme="0"/>
      <name val="Arial Cyr"/>
      <family val="2"/>
      <charset val="204"/>
    </font>
    <font>
      <sz val="8"/>
      <name val="Arial"/>
      <family val="2"/>
      <charset val="204"/>
    </font>
    <font>
      <b/>
      <sz val="9"/>
      <color indexed="9"/>
      <name val="Arial Cyr"/>
      <family val="2"/>
      <charset val="204"/>
    </font>
    <font>
      <sz val="9"/>
      <name val="Arial Cyr"/>
      <charset val="204"/>
    </font>
    <font>
      <sz val="10"/>
      <name val="Arial Cyr"/>
      <charset val="204"/>
    </font>
    <font>
      <b/>
      <sz val="10"/>
      <color theme="0"/>
      <name val="Arial Cyr"/>
      <family val="2"/>
      <charset val="204"/>
    </font>
    <font>
      <sz val="8"/>
      <color indexed="9"/>
      <name val="Arial Cyr"/>
      <family val="2"/>
      <charset val="204"/>
    </font>
    <font>
      <sz val="10"/>
      <color rgb="FFFF0000"/>
      <name val="Times New Roman"/>
      <family val="1"/>
      <charset val="204"/>
    </font>
    <font>
      <sz val="10"/>
      <name val="Arial"/>
    </font>
    <font>
      <b/>
      <sz val="10"/>
      <color indexed="12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8">
    <xf numFmtId="0" fontId="0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23" fillId="0" borderId="0"/>
    <xf numFmtId="0" fontId="19" fillId="0" borderId="0"/>
    <xf numFmtId="0" fontId="26" fillId="0" borderId="0"/>
  </cellStyleXfs>
  <cellXfs count="76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/>
    <xf numFmtId="0" fontId="5" fillId="0" borderId="0" xfId="2" applyFont="1"/>
    <xf numFmtId="0" fontId="3" fillId="0" borderId="0" xfId="2" applyFont="1"/>
    <xf numFmtId="0" fontId="2" fillId="0" borderId="0" xfId="1" applyFont="1"/>
    <xf numFmtId="0" fontId="5" fillId="0" borderId="0" xfId="1" applyFont="1"/>
    <xf numFmtId="0" fontId="6" fillId="0" borderId="0" xfId="3" applyFont="1" applyAlignment="1">
      <alignment horizontal="left" wrapText="1"/>
    </xf>
    <xf numFmtId="22" fontId="7" fillId="0" borderId="0" xfId="3" applyNumberFormat="1" applyFont="1"/>
    <xf numFmtId="0" fontId="2" fillId="0" borderId="0" xfId="2" applyFont="1"/>
    <xf numFmtId="0" fontId="8" fillId="0" borderId="0" xfId="1" applyFont="1"/>
    <xf numFmtId="0" fontId="2" fillId="0" borderId="0" xfId="3" applyFont="1"/>
    <xf numFmtId="0" fontId="9" fillId="0" borderId="1" xfId="1" applyFont="1" applyBorder="1" applyAlignment="1">
      <alignment horizontal="center"/>
    </xf>
    <xf numFmtId="0" fontId="9" fillId="0" borderId="2" xfId="1" applyFont="1" applyBorder="1" applyAlignment="1">
      <alignment horizontal="center"/>
    </xf>
    <xf numFmtId="0" fontId="9" fillId="0" borderId="3" xfId="1" applyFont="1" applyBorder="1" applyAlignment="1">
      <alignment horizontal="left"/>
    </xf>
    <xf numFmtId="164" fontId="9" fillId="0" borderId="1" xfId="1" applyNumberFormat="1" applyFont="1" applyBorder="1" applyAlignment="1">
      <alignment horizontal="left"/>
    </xf>
    <xf numFmtId="0" fontId="9" fillId="0" borderId="2" xfId="1" applyFont="1" applyBorder="1" applyAlignment="1">
      <alignment horizontal="left"/>
    </xf>
    <xf numFmtId="0" fontId="9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1" fillId="0" borderId="1" xfId="1" applyBorder="1" applyAlignment="1">
      <alignment vertical="center"/>
    </xf>
    <xf numFmtId="0" fontId="1" fillId="0" borderId="3" xfId="1" applyBorder="1" applyAlignment="1">
      <alignment vertical="center"/>
    </xf>
    <xf numFmtId="0" fontId="9" fillId="0" borderId="1" xfId="1" applyFont="1" applyBorder="1" applyAlignment="1">
      <alignment horizontal="left"/>
    </xf>
    <xf numFmtId="0" fontId="9" fillId="0" borderId="1" xfId="1" applyFont="1" applyBorder="1" applyAlignment="1">
      <alignment vertical="center"/>
    </xf>
    <xf numFmtId="164" fontId="10" fillId="0" borderId="2" xfId="3" applyNumberFormat="1" applyFont="1" applyBorder="1" applyAlignment="1">
      <alignment horizontal="center" vertical="center" wrapText="1"/>
    </xf>
    <xf numFmtId="0" fontId="6" fillId="0" borderId="7" xfId="2" applyFont="1" applyBorder="1" applyAlignment="1">
      <alignment vertical="center" wrapText="1"/>
    </xf>
    <xf numFmtId="0" fontId="9" fillId="0" borderId="8" xfId="1" applyFont="1" applyBorder="1" applyAlignment="1">
      <alignment horizontal="center"/>
    </xf>
    <xf numFmtId="0" fontId="9" fillId="0" borderId="9" xfId="1" applyFont="1" applyBorder="1" applyAlignment="1">
      <alignment horizontal="center"/>
    </xf>
    <xf numFmtId="0" fontId="9" fillId="0" borderId="10" xfId="1" applyFont="1" applyBorder="1" applyAlignment="1">
      <alignment horizontal="left"/>
    </xf>
    <xf numFmtId="0" fontId="11" fillId="0" borderId="8" xfId="1" applyFont="1" applyBorder="1" applyAlignment="1">
      <alignment horizontal="center"/>
    </xf>
    <xf numFmtId="0" fontId="12" fillId="0" borderId="9" xfId="1" applyFont="1" applyBorder="1" applyAlignment="1">
      <alignment horizontal="center"/>
    </xf>
    <xf numFmtId="0" fontId="12" fillId="0" borderId="11" xfId="1" applyFont="1" applyBorder="1" applyAlignment="1">
      <alignment horizontal="center"/>
    </xf>
    <xf numFmtId="0" fontId="12" fillId="0" borderId="12" xfId="1" applyFont="1" applyBorder="1" applyAlignment="1">
      <alignment horizontal="center"/>
    </xf>
    <xf numFmtId="0" fontId="12" fillId="0" borderId="13" xfId="1" applyFont="1" applyBorder="1" applyAlignment="1">
      <alignment horizontal="center"/>
    </xf>
    <xf numFmtId="0" fontId="13" fillId="0" borderId="8" xfId="1" applyFont="1" applyBorder="1" applyAlignment="1">
      <alignment horizontal="center"/>
    </xf>
    <xf numFmtId="0" fontId="13" fillId="0" borderId="10" xfId="1" applyFont="1" applyBorder="1" applyAlignment="1">
      <alignment horizontal="center"/>
    </xf>
    <xf numFmtId="0" fontId="14" fillId="0" borderId="9" xfId="1" applyFont="1" applyBorder="1"/>
    <xf numFmtId="0" fontId="9" fillId="0" borderId="8" xfId="1" applyFont="1" applyBorder="1" applyAlignment="1">
      <alignment horizontal="center" vertical="center"/>
    </xf>
    <xf numFmtId="0" fontId="11" fillId="0" borderId="9" xfId="3" applyFont="1" applyBorder="1" applyAlignment="1">
      <alignment horizontal="center" vertical="center" wrapText="1"/>
    </xf>
    <xf numFmtId="0" fontId="12" fillId="0" borderId="14" xfId="2" applyFont="1" applyBorder="1" applyAlignment="1">
      <alignment horizontal="center" vertical="center" wrapText="1"/>
    </xf>
    <xf numFmtId="0" fontId="9" fillId="0" borderId="0" xfId="1" applyFont="1" applyBorder="1" applyAlignment="1">
      <alignment horizontal="center"/>
    </xf>
    <xf numFmtId="0" fontId="15" fillId="0" borderId="0" xfId="1" applyFont="1" applyBorder="1" applyAlignment="1">
      <alignment horizontal="center"/>
    </xf>
    <xf numFmtId="0" fontId="9" fillId="0" borderId="0" xfId="1" applyFont="1" applyBorder="1" applyAlignment="1">
      <alignment horizontal="left"/>
    </xf>
    <xf numFmtId="0" fontId="16" fillId="0" borderId="0" xfId="1" applyFont="1" applyBorder="1" applyAlignment="1">
      <alignment horizontal="center"/>
    </xf>
    <xf numFmtId="0" fontId="13" fillId="0" borderId="0" xfId="1" applyFont="1" applyBorder="1"/>
    <xf numFmtId="0" fontId="13" fillId="0" borderId="0" xfId="1" applyFont="1" applyBorder="1" applyAlignment="1">
      <alignment horizontal="center"/>
    </xf>
    <xf numFmtId="0" fontId="14" fillId="0" borderId="0" xfId="1" applyFont="1" applyBorder="1"/>
    <xf numFmtId="0" fontId="17" fillId="0" borderId="0" xfId="1" applyFont="1" applyBorder="1" applyAlignment="1">
      <alignment vertical="center"/>
    </xf>
    <xf numFmtId="0" fontId="16" fillId="0" borderId="0" xfId="3" applyFont="1" applyBorder="1" applyAlignment="1">
      <alignment horizontal="center" vertical="center" wrapText="1"/>
    </xf>
    <xf numFmtId="0" fontId="6" fillId="0" borderId="0" xfId="2" applyFont="1" applyBorder="1" applyAlignment="1">
      <alignment vertical="center"/>
    </xf>
    <xf numFmtId="0" fontId="8" fillId="0" borderId="0" xfId="2" applyFont="1" applyAlignment="1">
      <alignment horizontal="center"/>
    </xf>
    <xf numFmtId="0" fontId="18" fillId="0" borderId="0" xfId="2" applyFont="1" applyAlignment="1">
      <alignment horizontal="center"/>
    </xf>
    <xf numFmtId="0" fontId="8" fillId="0" borderId="0" xfId="2" applyFont="1" applyAlignment="1">
      <alignment horizontal="left"/>
    </xf>
    <xf numFmtId="0" fontId="13" fillId="0" borderId="0" xfId="2" applyFont="1" applyAlignment="1">
      <alignment horizontal="left"/>
    </xf>
    <xf numFmtId="2" fontId="3" fillId="0" borderId="0" xfId="4" applyNumberFormat="1" applyFont="1" applyAlignment="1">
      <alignment horizontal="center"/>
    </xf>
    <xf numFmtId="0" fontId="9" fillId="0" borderId="0" xfId="2" applyFont="1" applyAlignment="1">
      <alignment horizontal="center"/>
    </xf>
    <xf numFmtId="0" fontId="19" fillId="0" borderId="0" xfId="2" applyFont="1"/>
    <xf numFmtId="0" fontId="8" fillId="0" borderId="0" xfId="2" applyFont="1"/>
    <xf numFmtId="0" fontId="20" fillId="0" borderId="0" xfId="2" applyFont="1" applyAlignment="1">
      <alignment horizontal="center"/>
    </xf>
    <xf numFmtId="2" fontId="21" fillId="0" borderId="0" xfId="2" applyNumberFormat="1" applyFont="1" applyAlignment="1">
      <alignment horizontal="center"/>
    </xf>
    <xf numFmtId="0" fontId="2" fillId="0" borderId="0" xfId="2" applyFont="1" applyAlignment="1">
      <alignment horizontal="center"/>
    </xf>
    <xf numFmtId="0" fontId="6" fillId="0" borderId="0" xfId="2" applyFont="1" applyAlignment="1">
      <alignment horizontal="left"/>
    </xf>
    <xf numFmtId="164" fontId="22" fillId="0" borderId="0" xfId="4" applyNumberFormat="1" applyFont="1" applyBorder="1" applyAlignment="1">
      <alignment horizontal="center"/>
    </xf>
    <xf numFmtId="164" fontId="19" fillId="0" borderId="0" xfId="5" applyNumberFormat="1" applyFont="1" applyAlignment="1">
      <alignment horizontal="center" vertical="center"/>
    </xf>
    <xf numFmtId="2" fontId="24" fillId="0" borderId="0" xfId="2" applyNumberFormat="1" applyFont="1" applyBorder="1" applyAlignment="1">
      <alignment horizontal="center"/>
    </xf>
    <xf numFmtId="2" fontId="8" fillId="0" borderId="0" xfId="2" applyNumberFormat="1" applyFont="1" applyBorder="1" applyAlignment="1">
      <alignment horizontal="center"/>
    </xf>
    <xf numFmtId="0" fontId="6" fillId="0" borderId="0" xfId="2" applyFont="1" applyAlignment="1">
      <alignment horizontal="left" wrapText="1"/>
    </xf>
    <xf numFmtId="0" fontId="6" fillId="0" borderId="0" xfId="2" applyFont="1" applyAlignment="1">
      <alignment horizontal="right"/>
    </xf>
    <xf numFmtId="164" fontId="9" fillId="0" borderId="0" xfId="2" applyNumberFormat="1" applyFont="1" applyAlignment="1">
      <alignment horizontal="center"/>
    </xf>
    <xf numFmtId="0" fontId="1" fillId="0" borderId="0" xfId="1"/>
    <xf numFmtId="0" fontId="16" fillId="0" borderId="0" xfId="6" applyFont="1"/>
    <xf numFmtId="2" fontId="12" fillId="0" borderId="0" xfId="2" applyNumberFormat="1" applyFont="1" applyBorder="1" applyAlignment="1">
      <alignment horizontal="center"/>
    </xf>
    <xf numFmtId="2" fontId="18" fillId="0" borderId="0" xfId="2" applyNumberFormat="1" applyFont="1" applyBorder="1" applyAlignment="1">
      <alignment horizontal="center"/>
    </xf>
    <xf numFmtId="0" fontId="25" fillId="0" borderId="0" xfId="5" applyFont="1" applyAlignment="1">
      <alignment vertical="center"/>
    </xf>
    <xf numFmtId="0" fontId="9" fillId="0" borderId="0" xfId="2" applyFont="1"/>
    <xf numFmtId="0" fontId="2" fillId="0" borderId="0" xfId="2" applyFont="1" applyAlignment="1">
      <alignment horizontal="left"/>
    </xf>
  </cellXfs>
  <cellStyles count="8">
    <cellStyle name="Normal_COM10W" xfId="2"/>
    <cellStyle name="Normal_ST_CF" xfId="4"/>
    <cellStyle name="TableStyleLight1" xfId="7"/>
    <cellStyle name="Обычный" xfId="0" builtinId="0"/>
    <cellStyle name="Обычный 2" xfId="5"/>
    <cellStyle name="Обычный_Вода вышка  К-2008-3 день" xfId="6"/>
    <cellStyle name="Обычный_Чемпионат и Перв 1 и 3 м" xfId="1"/>
    <cellStyle name="Обычный_Чемпионат и Перв 1 и 3 м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50;.&#1059;,%20&#1048;&#1058;&#1054;&#1043;\&#1091;&#1090;&#1088;&#1086;%203\3%20&#1052;&#1045;&#1058;&#1056;&#1040;%20&#1089;&#1080;&#1085;&#1093;&#1088;.%20&#1044;&#1077;&#1074;+&#1070;&#1085;%20(OPEN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ЭТ3"/>
      <sheetName val="СТАРТ+ "/>
      <sheetName val="3м СВОД СХ Юн"/>
      <sheetName val="3м СХ Юн"/>
      <sheetName val="СТАРТ+  (2)"/>
      <sheetName val="3м СХ СВОД Дев"/>
      <sheetName val="3м СХ Дев (2)"/>
    </sheetNames>
    <sheetDataSet>
      <sheetData sheetId="0"/>
      <sheetData sheetId="1">
        <row r="1">
          <cell r="C1" t="str">
            <v>ТРАМПЛИН 3 М - СИНХРОННЫЕ ПРЫЖКИ; МУЖЧИНЫ</v>
          </cell>
          <cell r="R1">
            <v>43815.416666666664</v>
          </cell>
        </row>
        <row r="3">
          <cell r="B3">
            <v>1</v>
          </cell>
          <cell r="C3" t="str">
            <v>Канардов Максим,2005,КМС,Екатеринбург,"Дворец молодежи"</v>
          </cell>
          <cell r="R3" t="str">
            <v>Селезневы А.А.,Л.Н.</v>
          </cell>
        </row>
        <row r="4">
          <cell r="C4" t="str">
            <v>Стрижак Дмитрий,2006,КМС,Екатеринбург,"Дворец молодежи"</v>
          </cell>
          <cell r="R4" t="str">
            <v>Селезневы А.А.,Л.Н.</v>
          </cell>
        </row>
        <row r="5">
          <cell r="C5" t="str">
            <v>401в</v>
          </cell>
          <cell r="D5">
            <v>2</v>
          </cell>
          <cell r="E5" t="str">
            <v>301в</v>
          </cell>
          <cell r="F5">
            <v>2</v>
          </cell>
          <cell r="G5" t="str">
            <v>105в</v>
          </cell>
          <cell r="H5">
            <v>2.4</v>
          </cell>
          <cell r="I5" t="str">
            <v>405с</v>
          </cell>
          <cell r="J5">
            <v>2.7</v>
          </cell>
          <cell r="K5" t="str">
            <v>205с</v>
          </cell>
          <cell r="L5">
            <v>2.8</v>
          </cell>
          <cell r="M5" t="str">
            <v>5134д</v>
          </cell>
          <cell r="N5">
            <v>2.5</v>
          </cell>
        </row>
        <row r="12">
          <cell r="B12">
            <v>2</v>
          </cell>
          <cell r="C12" t="str">
            <v>Гурин Никита,2004,КМС,Тольятти,МБУДОКСДЮСШОР№10"Олимп"</v>
          </cell>
          <cell r="R12" t="str">
            <v>Мартынов А.В.</v>
          </cell>
        </row>
        <row r="13">
          <cell r="C13" t="str">
            <v>Мартынов Алексей,2005,КМС,Тольятти,МБУДОКСДЮСШОР№10"Олимп"</v>
          </cell>
          <cell r="R13" t="str">
            <v>Мартынов А.В.</v>
          </cell>
        </row>
        <row r="14">
          <cell r="C14" t="str">
            <v>401в</v>
          </cell>
          <cell r="D14">
            <v>2</v>
          </cell>
          <cell r="E14" t="str">
            <v>5132д</v>
          </cell>
          <cell r="F14">
            <v>2</v>
          </cell>
          <cell r="G14" t="str">
            <v>105в</v>
          </cell>
          <cell r="H14">
            <v>2.4</v>
          </cell>
          <cell r="I14" t="str">
            <v>305с</v>
          </cell>
          <cell r="J14">
            <v>2.8</v>
          </cell>
          <cell r="K14" t="str">
            <v>405с</v>
          </cell>
          <cell r="L14">
            <v>2.7</v>
          </cell>
          <cell r="M14" t="str">
            <v>205с</v>
          </cell>
          <cell r="N14">
            <v>2.8</v>
          </cell>
        </row>
        <row r="21">
          <cell r="B21">
            <v>3</v>
          </cell>
          <cell r="C21" t="str">
            <v>Вершинин Матвей,2002,КМС,Руза,СШОР</v>
          </cell>
          <cell r="R21" t="str">
            <v>Косырев А.В.
Толмачева И.В.
Кайзер И.М.</v>
          </cell>
        </row>
        <row r="22">
          <cell r="C22" t="str">
            <v>Новиков Александр,2004,КМС,Руза,СШОР</v>
          </cell>
          <cell r="R22" t="str">
            <v>Косырев А.В.
Толмачева И.В.</v>
          </cell>
        </row>
        <row r="23">
          <cell r="C23" t="str">
            <v>401в</v>
          </cell>
          <cell r="D23">
            <v>2</v>
          </cell>
          <cell r="E23" t="str">
            <v>301в</v>
          </cell>
          <cell r="F23">
            <v>2</v>
          </cell>
          <cell r="G23" t="str">
            <v>405с</v>
          </cell>
          <cell r="H23">
            <v>2.7</v>
          </cell>
          <cell r="I23" t="str">
            <v>107с</v>
          </cell>
          <cell r="J23">
            <v>2.8</v>
          </cell>
          <cell r="K23" t="str">
            <v>205с</v>
          </cell>
          <cell r="L23">
            <v>2.8</v>
          </cell>
          <cell r="M23" t="str">
            <v>5152в</v>
          </cell>
          <cell r="N23">
            <v>3</v>
          </cell>
        </row>
        <row r="30">
          <cell r="B30">
            <v>4</v>
          </cell>
          <cell r="C30" t="str">
            <v>Найман Николай,2004,КМС,Челябинск,МБУ СШОР-7</v>
          </cell>
          <cell r="R30" t="str">
            <v>Пирожков Ю.В.
Остальцева А.Ю.</v>
          </cell>
        </row>
        <row r="31">
          <cell r="C31" t="str">
            <v>Корсаков Кирилл,2005,II,Челябинск,МБУ СШОР-7</v>
          </cell>
          <cell r="R31" t="str">
            <v>Пирожков Ю.В.
Остальцева А.Ю.</v>
          </cell>
        </row>
        <row r="32">
          <cell r="C32" t="str">
            <v>201в</v>
          </cell>
          <cell r="D32">
            <v>2</v>
          </cell>
          <cell r="E32" t="str">
            <v>301в</v>
          </cell>
          <cell r="F32">
            <v>2</v>
          </cell>
          <cell r="G32" t="str">
            <v>403в</v>
          </cell>
          <cell r="H32">
            <v>2.1</v>
          </cell>
          <cell r="I32" t="str">
            <v>405с</v>
          </cell>
          <cell r="J32">
            <v>2.7</v>
          </cell>
          <cell r="K32" t="str">
            <v>105в</v>
          </cell>
          <cell r="L32">
            <v>2.4</v>
          </cell>
          <cell r="M32" t="str">
            <v>5132д</v>
          </cell>
          <cell r="N32">
            <v>2.1</v>
          </cell>
        </row>
        <row r="39">
          <cell r="B39">
            <v>5</v>
          </cell>
          <cell r="C39" t="str">
            <v>Едутов Игорь,2004,КМС,С-Петербург,СШОР по ВВС "Невская волна"</v>
          </cell>
          <cell r="R39" t="str">
            <v>Данюковы Р.В.,С.О.</v>
          </cell>
        </row>
        <row r="40">
          <cell r="C40" t="str">
            <v>Трифонов Сергей,2006,КМС,С-Петербург,СШОР по ВВС "Невская волна"</v>
          </cell>
          <cell r="R40" t="str">
            <v>Данюковы Р.В.,С.О.</v>
          </cell>
        </row>
        <row r="41">
          <cell r="C41" t="str">
            <v>201в</v>
          </cell>
          <cell r="D41">
            <v>2</v>
          </cell>
          <cell r="E41" t="str">
            <v>5231д</v>
          </cell>
          <cell r="F41">
            <v>2</v>
          </cell>
          <cell r="G41" t="str">
            <v>405с</v>
          </cell>
          <cell r="H41">
            <v>2.7</v>
          </cell>
          <cell r="I41" t="str">
            <v>107с</v>
          </cell>
          <cell r="J41">
            <v>2.8</v>
          </cell>
          <cell r="K41" t="str">
            <v>305с</v>
          </cell>
          <cell r="L41">
            <v>2.8</v>
          </cell>
          <cell r="M41" t="str">
            <v>205в</v>
          </cell>
          <cell r="N41">
            <v>3</v>
          </cell>
        </row>
        <row r="48">
          <cell r="B48">
            <v>6</v>
          </cell>
          <cell r="C48" t="str">
            <v>Попов Владимир,2002,КМС,Балаково,СШОР по ВВС</v>
          </cell>
          <cell r="R48" t="str">
            <v>Дуркин А.Б</v>
          </cell>
        </row>
        <row r="49">
          <cell r="C49" t="str">
            <v>Захаров Александр,2003,КМС,Балаково,СШОР по ВВС</v>
          </cell>
          <cell r="R49" t="str">
            <v>Дуркин А.Б</v>
          </cell>
        </row>
        <row r="50">
          <cell r="C50" t="str">
            <v>401в</v>
          </cell>
          <cell r="D50">
            <v>2</v>
          </cell>
          <cell r="E50" t="str">
            <v>301в</v>
          </cell>
          <cell r="F50">
            <v>2</v>
          </cell>
          <cell r="G50" t="str">
            <v>405с</v>
          </cell>
          <cell r="H50">
            <v>2.7</v>
          </cell>
          <cell r="I50" t="str">
            <v>107с</v>
          </cell>
          <cell r="J50">
            <v>2.8</v>
          </cell>
          <cell r="K50" t="str">
            <v>205с</v>
          </cell>
          <cell r="L50">
            <v>2.8</v>
          </cell>
          <cell r="M50" t="str">
            <v>5136д</v>
          </cell>
          <cell r="N50">
            <v>3</v>
          </cell>
        </row>
        <row r="57">
          <cell r="B57">
            <v>7</v>
          </cell>
          <cell r="C57" t="str">
            <v>Лукин Константин,2004,КМС,Балаково,СШОР по ВВС</v>
          </cell>
          <cell r="R57" t="str">
            <v>Дуркин А.Б</v>
          </cell>
        </row>
        <row r="58">
          <cell r="C58" t="str">
            <v>Самарин Максим,2005,КМС,Саратов,СШОР-11</v>
          </cell>
          <cell r="R58" t="str">
            <v>Столбов А.Н.</v>
          </cell>
        </row>
        <row r="59">
          <cell r="C59" t="str">
            <v>401в</v>
          </cell>
          <cell r="D59">
            <v>2</v>
          </cell>
          <cell r="E59" t="str">
            <v>301в</v>
          </cell>
          <cell r="F59">
            <v>2</v>
          </cell>
          <cell r="G59" t="str">
            <v>405с</v>
          </cell>
          <cell r="H59">
            <v>2.7</v>
          </cell>
          <cell r="I59" t="str">
            <v>107с</v>
          </cell>
          <cell r="J59">
            <v>2.8</v>
          </cell>
          <cell r="K59" t="str">
            <v>205с</v>
          </cell>
          <cell r="L59">
            <v>2.8</v>
          </cell>
          <cell r="M59" t="str">
            <v>5134д</v>
          </cell>
          <cell r="N59">
            <v>2.5</v>
          </cell>
        </row>
        <row r="66">
          <cell r="B66">
            <v>8</v>
          </cell>
          <cell r="C66" t="str">
            <v>Черепахин Александр,2004,КМС,С-Петербург,СШОР по ВВС "Невская волна"</v>
          </cell>
          <cell r="R66" t="str">
            <v>Доброскок Д.М.</v>
          </cell>
        </row>
        <row r="67">
          <cell r="C67" t="str">
            <v>Строев Егор,2003,КМС,Балаково,СШОР по ВВС</v>
          </cell>
          <cell r="R67" t="str">
            <v>Дуркин А.Б</v>
          </cell>
        </row>
        <row r="68">
          <cell r="C68" t="str">
            <v>401в</v>
          </cell>
          <cell r="D68">
            <v>2</v>
          </cell>
          <cell r="E68" t="str">
            <v>103в</v>
          </cell>
          <cell r="F68">
            <v>2</v>
          </cell>
          <cell r="G68" t="str">
            <v>405с</v>
          </cell>
          <cell r="H68">
            <v>2.7</v>
          </cell>
          <cell r="I68" t="str">
            <v>205в</v>
          </cell>
          <cell r="J68">
            <v>3</v>
          </cell>
          <cell r="K68" t="str">
            <v>305с</v>
          </cell>
          <cell r="L68">
            <v>2.8</v>
          </cell>
          <cell r="M68" t="str">
            <v>5152в</v>
          </cell>
          <cell r="N68">
            <v>3</v>
          </cell>
        </row>
        <row r="75">
          <cell r="B75">
            <v>9</v>
          </cell>
          <cell r="R75" t="str">
            <v>Постниковы Т.Н.,М.В.</v>
          </cell>
        </row>
        <row r="76">
          <cell r="C76" t="str">
            <v>Гога Даниил,2004,КМС,Бузулук,СШОР</v>
          </cell>
          <cell r="R76" t="str">
            <v>Материкина Л.И.</v>
          </cell>
        </row>
        <row r="77">
          <cell r="C77" t="str">
            <v>201в</v>
          </cell>
          <cell r="D77">
            <v>2</v>
          </cell>
          <cell r="E77" t="str">
            <v>301в</v>
          </cell>
          <cell r="F77">
            <v>2</v>
          </cell>
          <cell r="G77" t="str">
            <v>405в</v>
          </cell>
          <cell r="H77">
            <v>3</v>
          </cell>
          <cell r="I77" t="str">
            <v>5152в</v>
          </cell>
          <cell r="J77">
            <v>3</v>
          </cell>
          <cell r="K77" t="str">
            <v>5154в</v>
          </cell>
          <cell r="L77">
            <v>3.4</v>
          </cell>
          <cell r="M77" t="str">
            <v>107в</v>
          </cell>
          <cell r="N77">
            <v>3.1</v>
          </cell>
        </row>
        <row r="84">
          <cell r="B84">
            <v>10</v>
          </cell>
          <cell r="C84" t="str">
            <v>Молчанов Илья,1997,МС,Москва,"Юность Москвы"</v>
          </cell>
          <cell r="R84" t="str">
            <v>Николаева М.А.</v>
          </cell>
        </row>
        <row r="85">
          <cell r="C85" t="str">
            <v>Иванов Григорий,2001,МС,Челябинск, МБУ СШОР-7</v>
          </cell>
          <cell r="R85" t="str">
            <v>Пирожков Ю.В.</v>
          </cell>
        </row>
        <row r="86">
          <cell r="C86" t="str">
            <v>401с</v>
          </cell>
          <cell r="D86">
            <v>2</v>
          </cell>
          <cell r="E86" t="str">
            <v>301а</v>
          </cell>
          <cell r="F86">
            <v>2</v>
          </cell>
          <cell r="G86" t="str">
            <v>205в</v>
          </cell>
          <cell r="H86">
            <v>3</v>
          </cell>
          <cell r="I86" t="str">
            <v>5152в</v>
          </cell>
          <cell r="J86">
            <v>3</v>
          </cell>
          <cell r="K86" t="str">
            <v>5154в</v>
          </cell>
          <cell r="L86">
            <v>3.4</v>
          </cell>
          <cell r="M86" t="str">
            <v>107в</v>
          </cell>
          <cell r="N86">
            <v>3.1</v>
          </cell>
        </row>
        <row r="93">
          <cell r="B93">
            <v>11</v>
          </cell>
          <cell r="C93" t="str">
            <v>Клюкин Денис,1995,МС,Руза,СШОР</v>
          </cell>
          <cell r="R93" t="str">
            <v>Косырев А.В.
Толмачева И.В.
Кайзер И.М.</v>
          </cell>
        </row>
        <row r="94">
          <cell r="C94" t="str">
            <v>Шпанов Артём,1996,МС,Саратов,СШОР-11</v>
          </cell>
          <cell r="R94" t="str">
            <v>Столбов А.Н.</v>
          </cell>
        </row>
        <row r="95">
          <cell r="C95" t="str">
            <v>101в</v>
          </cell>
          <cell r="D95">
            <v>2</v>
          </cell>
          <cell r="E95" t="str">
            <v>201в</v>
          </cell>
          <cell r="F95">
            <v>2</v>
          </cell>
          <cell r="G95" t="str">
            <v>301в</v>
          </cell>
          <cell r="H95">
            <v>1.9</v>
          </cell>
          <cell r="I95" t="str">
            <v>401в</v>
          </cell>
          <cell r="J95">
            <v>1.4</v>
          </cell>
          <cell r="K95" t="str">
            <v>5132д</v>
          </cell>
          <cell r="L95">
            <v>2.1</v>
          </cell>
          <cell r="M95" t="str">
            <v>403в</v>
          </cell>
          <cell r="N95">
            <v>2.1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S106"/>
  <sheetViews>
    <sheetView tabSelected="1" view="pageBreakPreview" zoomScaleNormal="100" zoomScaleSheetLayoutView="100" workbookViewId="0">
      <selection activeCell="I22" sqref="I22"/>
    </sheetView>
  </sheetViews>
  <sheetFormatPr defaultColWidth="8" defaultRowHeight="15" outlineLevelRow="1"/>
  <cols>
    <col min="1" max="1" width="5.7109375" customWidth="1"/>
    <col min="2" max="2" width="2.85546875" customWidth="1"/>
    <col min="3" max="3" width="4.28515625" customWidth="1"/>
    <col min="4" max="4" width="7.140625" customWidth="1"/>
    <col min="5" max="5" width="5.7109375" customWidth="1"/>
    <col min="6" max="12" width="5" customWidth="1"/>
    <col min="13" max="14" width="4.7109375" hidden="1" customWidth="1"/>
    <col min="15" max="15" width="7.140625" customWidth="1"/>
    <col min="16" max="17" width="8.5703125" customWidth="1"/>
    <col min="18" max="18" width="5" customWidth="1"/>
    <col min="19" max="19" width="37" customWidth="1"/>
  </cols>
  <sheetData>
    <row r="1" spans="1:19">
      <c r="A1" s="1"/>
      <c r="B1" s="1"/>
      <c r="C1" s="2" t="str">
        <f>'[1]СТАРТ+ '!C1</f>
        <v>ТРАМПЛИН 3 М - СИНХРОННЫЕ ПРЫЖКИ; МУЖЧИНЫ</v>
      </c>
      <c r="D1" s="3"/>
      <c r="E1" s="4"/>
      <c r="F1" s="2"/>
      <c r="G1" s="2"/>
      <c r="H1" s="2"/>
      <c r="I1" s="2"/>
      <c r="J1" s="2"/>
      <c r="K1" s="2"/>
      <c r="L1" s="2"/>
      <c r="M1" s="5"/>
      <c r="N1" s="5"/>
      <c r="O1" s="5"/>
      <c r="P1" s="5"/>
      <c r="Q1" s="6"/>
      <c r="R1" s="7"/>
      <c r="S1" s="8">
        <f>'[1]СТАРТ+ '!R1</f>
        <v>43815.416666666664</v>
      </c>
    </row>
    <row r="2" spans="1:19">
      <c r="A2" s="1"/>
      <c r="B2" s="1"/>
      <c r="C2" s="9"/>
      <c r="D2" s="2"/>
      <c r="E2" s="2"/>
      <c r="F2" s="10"/>
      <c r="G2" s="10"/>
      <c r="H2" s="10"/>
      <c r="I2" s="10"/>
      <c r="J2" s="10"/>
      <c r="K2" s="10"/>
      <c r="L2" s="10"/>
      <c r="M2" s="5"/>
      <c r="N2" s="5"/>
      <c r="O2" s="5"/>
      <c r="P2" s="5"/>
      <c r="Q2" s="6"/>
      <c r="R2" s="7"/>
      <c r="S2" s="11"/>
    </row>
    <row r="3" spans="1:19" ht="12.75" customHeight="1">
      <c r="A3" s="12"/>
      <c r="B3" s="13"/>
      <c r="C3" s="14"/>
      <c r="D3" s="15"/>
      <c r="E3" s="16"/>
      <c r="F3" s="17" t="s">
        <v>0</v>
      </c>
      <c r="G3" s="18"/>
      <c r="H3" s="18"/>
      <c r="I3" s="18"/>
      <c r="J3" s="18"/>
      <c r="K3" s="18"/>
      <c r="L3" s="19"/>
      <c r="M3" s="20"/>
      <c r="N3" s="21"/>
      <c r="O3" s="22"/>
      <c r="P3" s="16"/>
      <c r="Q3" s="23"/>
      <c r="R3" s="24" t="s">
        <v>1</v>
      </c>
      <c r="S3" s="25"/>
    </row>
    <row r="4" spans="1:19" ht="15.75" thickBot="1">
      <c r="A4" s="26" t="s">
        <v>2</v>
      </c>
      <c r="B4" s="27"/>
      <c r="C4" s="28" t="s">
        <v>3</v>
      </c>
      <c r="D4" s="29" t="s">
        <v>4</v>
      </c>
      <c r="E4" s="30" t="s">
        <v>5</v>
      </c>
      <c r="F4" s="31">
        <v>1</v>
      </c>
      <c r="G4" s="32">
        <v>2</v>
      </c>
      <c r="H4" s="32">
        <v>3</v>
      </c>
      <c r="I4" s="33">
        <v>4</v>
      </c>
      <c r="J4" s="31">
        <v>5</v>
      </c>
      <c r="K4" s="32">
        <v>6</v>
      </c>
      <c r="L4" s="33">
        <v>7</v>
      </c>
      <c r="M4" s="34">
        <v>8</v>
      </c>
      <c r="N4" s="35">
        <v>9</v>
      </c>
      <c r="O4" s="34"/>
      <c r="P4" s="36"/>
      <c r="Q4" s="37" t="s">
        <v>6</v>
      </c>
      <c r="R4" s="38" t="s">
        <v>7</v>
      </c>
      <c r="S4" s="39" t="s">
        <v>8</v>
      </c>
    </row>
    <row r="5" spans="1:19">
      <c r="A5" s="40"/>
      <c r="B5" s="41">
        <v>0</v>
      </c>
      <c r="C5" s="42"/>
      <c r="D5" s="43"/>
      <c r="E5" s="44"/>
      <c r="F5" s="45"/>
      <c r="G5" s="45"/>
      <c r="H5" s="45"/>
      <c r="I5" s="45"/>
      <c r="J5" s="45"/>
      <c r="K5" s="45"/>
      <c r="L5" s="45"/>
      <c r="M5" s="45"/>
      <c r="N5" s="45"/>
      <c r="O5" s="45"/>
      <c r="P5" s="46"/>
      <c r="Q5" s="47">
        <v>9999</v>
      </c>
      <c r="R5" s="48"/>
      <c r="S5" s="49"/>
    </row>
    <row r="6" spans="1:19" s="57" customFormat="1">
      <c r="A6" s="50">
        <v>1</v>
      </c>
      <c r="B6" s="51">
        <f>'[1]СТАРТ+ '!B84</f>
        <v>10</v>
      </c>
      <c r="C6" s="52" t="str">
        <f>'[1]СТАРТ+ '!C84</f>
        <v>Молчанов Илья,1997,МС,Москва,"Юность Москвы"</v>
      </c>
      <c r="D6" s="50"/>
      <c r="E6" s="50"/>
      <c r="F6" s="52"/>
      <c r="G6" s="52"/>
      <c r="H6" s="52"/>
      <c r="I6" s="52"/>
      <c r="J6" s="52"/>
      <c r="K6" s="52"/>
      <c r="L6" s="53"/>
      <c r="M6" s="52"/>
      <c r="N6" s="52"/>
      <c r="O6" s="52"/>
      <c r="P6" s="50"/>
      <c r="Q6" s="54">
        <f ca="1">SUM(P14)</f>
        <v>382.98</v>
      </c>
      <c r="R6" s="55" t="s">
        <v>9</v>
      </c>
      <c r="S6" s="56" t="str">
        <f>'[1]СТАРТ+ '!R84</f>
        <v>Николаева М.А.</v>
      </c>
    </row>
    <row r="7" spans="1:19" s="57" customFormat="1" ht="12.75">
      <c r="A7" s="50"/>
      <c r="B7" s="58">
        <f t="shared" ref="B7:B13" si="0">B6</f>
        <v>10</v>
      </c>
      <c r="C7" s="52" t="str">
        <f>'[1]СТАРТ+ '!C85</f>
        <v>Иванов Григорий,2001,МС,Челябинск, МБУ СШОР-7</v>
      </c>
      <c r="D7" s="50"/>
      <c r="E7" s="50"/>
      <c r="F7" s="52"/>
      <c r="G7" s="52"/>
      <c r="H7" s="52"/>
      <c r="I7" s="52"/>
      <c r="J7" s="52"/>
      <c r="K7" s="52"/>
      <c r="L7" s="53"/>
      <c r="M7" s="52"/>
      <c r="N7" s="52"/>
      <c r="O7" s="52"/>
      <c r="P7" s="50"/>
      <c r="Q7" s="59">
        <f t="shared" ref="Q7:Q13" ca="1" si="1">Q6</f>
        <v>382.98</v>
      </c>
      <c r="R7" s="60"/>
      <c r="S7" s="56" t="str">
        <f>'[1]СТАРТ+ '!R85</f>
        <v>Пирожков Ю.В.</v>
      </c>
    </row>
    <row r="8" spans="1:19" outlineLevel="1">
      <c r="A8" s="60"/>
      <c r="B8" s="58">
        <f t="shared" si="0"/>
        <v>10</v>
      </c>
      <c r="C8" s="61"/>
      <c r="D8" s="50" t="str">
        <f>'[1]СТАРТ+ '!C86</f>
        <v>401с</v>
      </c>
      <c r="E8" s="62">
        <f>'[1]СТАРТ+ '!D86</f>
        <v>2</v>
      </c>
      <c r="F8" s="63">
        <v>8</v>
      </c>
      <c r="G8" s="63">
        <v>9</v>
      </c>
      <c r="H8" s="63">
        <v>8</v>
      </c>
      <c r="I8" s="63">
        <v>8</v>
      </c>
      <c r="J8" s="63">
        <v>8.5</v>
      </c>
      <c r="K8" s="63">
        <v>8.5</v>
      </c>
      <c r="L8" s="63">
        <v>9</v>
      </c>
      <c r="M8" s="63">
        <v>0</v>
      </c>
      <c r="N8" s="63">
        <v>10</v>
      </c>
      <c r="O8" s="64">
        <f t="shared" ref="O8:O13" si="2">(SUM(F8:I8) -MAX(F8:I8)-MIN(F8:I8)+(SUM(J8:N8) -MAX(J8:N8)-MIN(J8:N8)))</f>
        <v>42</v>
      </c>
      <c r="P8" s="65">
        <f t="shared" ref="P8:P13" si="3">PRODUCT(O8/5*3*E8)</f>
        <v>50.400000000000006</v>
      </c>
      <c r="Q8" s="59">
        <f t="shared" ca="1" si="1"/>
        <v>382.98</v>
      </c>
      <c r="R8" s="60"/>
      <c r="S8" s="66"/>
    </row>
    <row r="9" spans="1:19" outlineLevel="1">
      <c r="A9" s="60"/>
      <c r="B9" s="58">
        <f t="shared" si="0"/>
        <v>10</v>
      </c>
      <c r="C9" s="61"/>
      <c r="D9" s="50" t="str">
        <f>'[1]СТАРТ+ '!E86</f>
        <v>301а</v>
      </c>
      <c r="E9" s="62">
        <f>'[1]СТАРТ+ '!F86</f>
        <v>2</v>
      </c>
      <c r="F9" s="63">
        <v>7.5</v>
      </c>
      <c r="G9" s="63">
        <v>7</v>
      </c>
      <c r="H9" s="63">
        <v>7</v>
      </c>
      <c r="I9" s="63">
        <v>7</v>
      </c>
      <c r="J9" s="63">
        <v>7.5</v>
      </c>
      <c r="K9" s="63">
        <v>8.5</v>
      </c>
      <c r="L9" s="63">
        <v>7.5</v>
      </c>
      <c r="M9" s="63">
        <v>0</v>
      </c>
      <c r="N9" s="63">
        <v>10</v>
      </c>
      <c r="O9" s="64">
        <f t="shared" si="2"/>
        <v>37.5</v>
      </c>
      <c r="P9" s="65">
        <f t="shared" si="3"/>
        <v>45</v>
      </c>
      <c r="Q9" s="59">
        <f t="shared" ca="1" si="1"/>
        <v>382.98</v>
      </c>
      <c r="R9" s="60"/>
      <c r="S9" s="66"/>
    </row>
    <row r="10" spans="1:19" outlineLevel="1">
      <c r="A10" s="60"/>
      <c r="B10" s="58">
        <f t="shared" si="0"/>
        <v>10</v>
      </c>
      <c r="C10" s="61"/>
      <c r="D10" s="50" t="str">
        <f>'[1]СТАРТ+ '!G86</f>
        <v>205в</v>
      </c>
      <c r="E10" s="62">
        <f ca="1">'[1]СТАРТ+ '!H86</f>
        <v>3</v>
      </c>
      <c r="F10" s="63">
        <v>7.5</v>
      </c>
      <c r="G10" s="63">
        <v>7</v>
      </c>
      <c r="H10" s="63">
        <v>7.5</v>
      </c>
      <c r="I10" s="63">
        <v>7</v>
      </c>
      <c r="J10" s="63">
        <v>8</v>
      </c>
      <c r="K10" s="63">
        <v>8</v>
      </c>
      <c r="L10" s="63">
        <v>8</v>
      </c>
      <c r="M10" s="63">
        <v>0</v>
      </c>
      <c r="N10" s="63">
        <v>10</v>
      </c>
      <c r="O10" s="64">
        <f t="shared" si="2"/>
        <v>38.5</v>
      </c>
      <c r="P10" s="65">
        <f t="shared" ca="1" si="3"/>
        <v>69.300000000000011</v>
      </c>
      <c r="Q10" s="59">
        <f t="shared" ca="1" si="1"/>
        <v>382.98</v>
      </c>
      <c r="R10" s="60"/>
      <c r="S10" s="66"/>
    </row>
    <row r="11" spans="1:19" outlineLevel="1">
      <c r="A11" s="60"/>
      <c r="B11" s="58">
        <f t="shared" si="0"/>
        <v>10</v>
      </c>
      <c r="C11" s="61"/>
      <c r="D11" s="50" t="str">
        <f>'[1]СТАРТ+ '!I86</f>
        <v>5152в</v>
      </c>
      <c r="E11" s="62">
        <f ca="1">'[1]СТАРТ+ '!J86</f>
        <v>3</v>
      </c>
      <c r="F11" s="63">
        <v>7.5</v>
      </c>
      <c r="G11" s="63">
        <v>7</v>
      </c>
      <c r="H11" s="63">
        <v>8</v>
      </c>
      <c r="I11" s="63">
        <v>8</v>
      </c>
      <c r="J11" s="63">
        <v>7.5</v>
      </c>
      <c r="K11" s="63">
        <v>7.5</v>
      </c>
      <c r="L11" s="63">
        <v>7.5</v>
      </c>
      <c r="M11" s="63">
        <v>0</v>
      </c>
      <c r="N11" s="63">
        <v>10</v>
      </c>
      <c r="O11" s="64">
        <f t="shared" si="2"/>
        <v>38</v>
      </c>
      <c r="P11" s="65">
        <f t="shared" ca="1" si="3"/>
        <v>68.399999999999991</v>
      </c>
      <c r="Q11" s="59">
        <f t="shared" ca="1" si="1"/>
        <v>382.98</v>
      </c>
      <c r="R11" s="60"/>
      <c r="S11" s="66"/>
    </row>
    <row r="12" spans="1:19" outlineLevel="1">
      <c r="A12" s="60"/>
      <c r="B12" s="58">
        <f t="shared" si="0"/>
        <v>10</v>
      </c>
      <c r="C12" s="67"/>
      <c r="D12" s="50" t="str">
        <f>'[1]СТАРТ+ '!K86</f>
        <v>5154в</v>
      </c>
      <c r="E12" s="62">
        <f ca="1">'[1]СТАРТ+ '!L86</f>
        <v>3.4</v>
      </c>
      <c r="F12" s="63">
        <v>6.5</v>
      </c>
      <c r="G12" s="63">
        <v>6.5</v>
      </c>
      <c r="H12" s="63">
        <v>7</v>
      </c>
      <c r="I12" s="63">
        <v>6.5</v>
      </c>
      <c r="J12" s="63">
        <v>8</v>
      </c>
      <c r="K12" s="63">
        <v>8</v>
      </c>
      <c r="L12" s="63">
        <v>8</v>
      </c>
      <c r="M12" s="63">
        <v>0</v>
      </c>
      <c r="N12" s="63">
        <v>10</v>
      </c>
      <c r="O12" s="64">
        <f t="shared" si="2"/>
        <v>37</v>
      </c>
      <c r="P12" s="65">
        <f t="shared" ca="1" si="3"/>
        <v>75.48</v>
      </c>
      <c r="Q12" s="59">
        <f t="shared" ca="1" si="1"/>
        <v>382.98</v>
      </c>
      <c r="R12" s="60"/>
      <c r="S12" s="66"/>
    </row>
    <row r="13" spans="1:19" outlineLevel="1">
      <c r="A13" s="60"/>
      <c r="B13" s="58">
        <f t="shared" si="0"/>
        <v>10</v>
      </c>
      <c r="C13" s="67"/>
      <c r="D13" s="50" t="str">
        <f>'[1]СТАРТ+ '!M86</f>
        <v>107в</v>
      </c>
      <c r="E13" s="62">
        <f ca="1">'[1]СТАРТ+ '!N86</f>
        <v>3.1</v>
      </c>
      <c r="F13" s="63">
        <v>7.5</v>
      </c>
      <c r="G13" s="63">
        <v>7.5</v>
      </c>
      <c r="H13" s="63">
        <v>8</v>
      </c>
      <c r="I13" s="63">
        <v>8</v>
      </c>
      <c r="J13" s="63">
        <v>7.5</v>
      </c>
      <c r="K13" s="63">
        <v>8.5</v>
      </c>
      <c r="L13" s="63">
        <v>8.5</v>
      </c>
      <c r="M13" s="63">
        <v>0</v>
      </c>
      <c r="N13" s="63">
        <v>10</v>
      </c>
      <c r="O13" s="64">
        <f t="shared" si="2"/>
        <v>40</v>
      </c>
      <c r="P13" s="65">
        <f t="shared" ca="1" si="3"/>
        <v>74.400000000000006</v>
      </c>
      <c r="Q13" s="59">
        <f t="shared" ca="1" si="1"/>
        <v>382.98</v>
      </c>
      <c r="R13" s="60"/>
      <c r="S13" s="66"/>
    </row>
    <row r="14" spans="1:19" outlineLevel="1">
      <c r="A14" s="60"/>
      <c r="B14" s="58">
        <f>B12</f>
        <v>10</v>
      </c>
      <c r="C14" s="9"/>
      <c r="D14" s="55" t="s">
        <v>10</v>
      </c>
      <c r="E14" s="68">
        <f ca="1">SUM(E8:E13)</f>
        <v>16.5</v>
      </c>
      <c r="F14" s="69"/>
      <c r="G14" s="69"/>
      <c r="H14" s="69"/>
      <c r="I14" s="69"/>
      <c r="J14" s="69"/>
      <c r="K14" s="69"/>
      <c r="L14" s="70"/>
      <c r="M14" s="69"/>
      <c r="N14" s="69"/>
      <c r="O14" s="71"/>
      <c r="P14" s="72">
        <f ca="1">SUM(P8:P13)</f>
        <v>382.98</v>
      </c>
      <c r="Q14" s="59">
        <f ca="1">Q12</f>
        <v>382.98</v>
      </c>
      <c r="R14" s="60"/>
      <c r="S14" s="66"/>
    </row>
    <row r="15" spans="1:19" s="57" customFormat="1">
      <c r="A15" s="50">
        <v>2</v>
      </c>
      <c r="B15" s="51">
        <f>'[1]СТАРТ+ '!B66</f>
        <v>8</v>
      </c>
      <c r="C15" s="52" t="str">
        <f>'[1]СТАРТ+ '!C66</f>
        <v>Черепахин Александр,2004,КМС,С-Петербург,СШОР по ВВС "Невская волна"</v>
      </c>
      <c r="D15" s="50"/>
      <c r="E15" s="50"/>
      <c r="F15" s="52"/>
      <c r="G15" s="52"/>
      <c r="H15" s="52"/>
      <c r="I15" s="52"/>
      <c r="J15" s="52"/>
      <c r="K15" s="52"/>
      <c r="L15" s="53"/>
      <c r="M15" s="52"/>
      <c r="N15" s="52"/>
      <c r="O15" s="52"/>
      <c r="P15" s="50"/>
      <c r="Q15" s="54">
        <f ca="1">SUM(P23)</f>
        <v>336.51</v>
      </c>
      <c r="R15" s="55" t="s">
        <v>9</v>
      </c>
      <c r="S15" s="56" t="str">
        <f>'[1]СТАРТ+ '!R66</f>
        <v>Доброскок Д.М.</v>
      </c>
    </row>
    <row r="16" spans="1:19" s="57" customFormat="1" ht="12.75">
      <c r="A16" s="50"/>
      <c r="B16" s="58">
        <f t="shared" ref="B16:B22" si="4">B15</f>
        <v>8</v>
      </c>
      <c r="C16" s="52" t="str">
        <f>'[1]СТАРТ+ '!C67</f>
        <v>Строев Егор,2003,КМС,Балаково,СШОР по ВВС</v>
      </c>
      <c r="D16" s="50"/>
      <c r="E16" s="50"/>
      <c r="F16" s="52"/>
      <c r="G16" s="52"/>
      <c r="H16" s="52"/>
      <c r="I16" s="52"/>
      <c r="J16" s="52"/>
      <c r="K16" s="52"/>
      <c r="L16" s="53"/>
      <c r="M16" s="52"/>
      <c r="N16" s="52"/>
      <c r="O16" s="52"/>
      <c r="P16" s="50"/>
      <c r="Q16" s="59">
        <f t="shared" ref="Q16:Q22" ca="1" si="5">Q15</f>
        <v>336.51</v>
      </c>
      <c r="R16" s="60"/>
      <c r="S16" s="56" t="str">
        <f>'[1]СТАРТ+ '!R67</f>
        <v>Дуркин А.Б</v>
      </c>
    </row>
    <row r="17" spans="1:19" outlineLevel="1">
      <c r="A17" s="60"/>
      <c r="B17" s="58">
        <f t="shared" si="4"/>
        <v>8</v>
      </c>
      <c r="C17" s="61"/>
      <c r="D17" s="50" t="str">
        <f>'[1]СТАРТ+ '!C68</f>
        <v>401в</v>
      </c>
      <c r="E17" s="62">
        <f>'[1]СТАРТ+ '!D68</f>
        <v>2</v>
      </c>
      <c r="F17" s="63">
        <v>7.5</v>
      </c>
      <c r="G17" s="63">
        <v>8</v>
      </c>
      <c r="H17" s="63">
        <v>7.5</v>
      </c>
      <c r="I17" s="63">
        <v>8</v>
      </c>
      <c r="J17" s="63">
        <v>8.5</v>
      </c>
      <c r="K17" s="63">
        <v>8.5</v>
      </c>
      <c r="L17" s="63">
        <v>8.5</v>
      </c>
      <c r="M17" s="63">
        <v>0</v>
      </c>
      <c r="N17" s="63">
        <v>10</v>
      </c>
      <c r="O17" s="64">
        <f t="shared" ref="O17:O22" si="6">(SUM(F17:I17) -MAX(F17:I17)-MIN(F17:I17)+(SUM(J17:N17) -MAX(J17:N17)-MIN(J17:N17)))</f>
        <v>41</v>
      </c>
      <c r="P17" s="65">
        <f t="shared" ref="P17:P22" si="7">PRODUCT(O17/5*3*E17)</f>
        <v>49.199999999999996</v>
      </c>
      <c r="Q17" s="59">
        <f t="shared" ca="1" si="5"/>
        <v>336.51</v>
      </c>
      <c r="R17" s="60"/>
      <c r="S17" s="66"/>
    </row>
    <row r="18" spans="1:19" outlineLevel="1">
      <c r="A18" s="60"/>
      <c r="B18" s="58">
        <f t="shared" si="4"/>
        <v>8</v>
      </c>
      <c r="C18" s="61"/>
      <c r="D18" s="50" t="str">
        <f>'[1]СТАРТ+ '!E68</f>
        <v>103в</v>
      </c>
      <c r="E18" s="62">
        <f>'[1]СТАРТ+ '!F68</f>
        <v>2</v>
      </c>
      <c r="F18" s="63">
        <v>7.5</v>
      </c>
      <c r="G18" s="63">
        <v>7.5</v>
      </c>
      <c r="H18" s="63">
        <v>7.5</v>
      </c>
      <c r="I18" s="63">
        <v>7.5</v>
      </c>
      <c r="J18" s="63">
        <v>7</v>
      </c>
      <c r="K18" s="63">
        <v>7</v>
      </c>
      <c r="L18" s="63">
        <v>7.5</v>
      </c>
      <c r="M18" s="63">
        <v>0</v>
      </c>
      <c r="N18" s="63">
        <v>10</v>
      </c>
      <c r="O18" s="64">
        <f t="shared" si="6"/>
        <v>36.5</v>
      </c>
      <c r="P18" s="65">
        <f t="shared" si="7"/>
        <v>43.8</v>
      </c>
      <c r="Q18" s="59">
        <f t="shared" ca="1" si="5"/>
        <v>336.51</v>
      </c>
      <c r="R18" s="60"/>
      <c r="S18" s="66"/>
    </row>
    <row r="19" spans="1:19" outlineLevel="1">
      <c r="A19" s="60"/>
      <c r="B19" s="58">
        <f t="shared" si="4"/>
        <v>8</v>
      </c>
      <c r="C19" s="61"/>
      <c r="D19" s="50" t="str">
        <f>'[1]СТАРТ+ '!G68</f>
        <v>405с</v>
      </c>
      <c r="E19" s="62">
        <f ca="1">'[1]СТАРТ+ '!H68</f>
        <v>2.7</v>
      </c>
      <c r="F19" s="63">
        <v>6.5</v>
      </c>
      <c r="G19" s="63">
        <v>6</v>
      </c>
      <c r="H19" s="63">
        <v>7.5</v>
      </c>
      <c r="I19" s="63">
        <v>7.5</v>
      </c>
      <c r="J19" s="63">
        <v>8</v>
      </c>
      <c r="K19" s="63">
        <v>7.5</v>
      </c>
      <c r="L19" s="63">
        <v>8</v>
      </c>
      <c r="M19" s="63">
        <v>0</v>
      </c>
      <c r="N19" s="63">
        <v>10</v>
      </c>
      <c r="O19" s="64">
        <f t="shared" si="6"/>
        <v>37.5</v>
      </c>
      <c r="P19" s="65">
        <f t="shared" ca="1" si="7"/>
        <v>60.750000000000007</v>
      </c>
      <c r="Q19" s="59">
        <f t="shared" ca="1" si="5"/>
        <v>336.51</v>
      </c>
      <c r="R19" s="60"/>
      <c r="S19" s="66"/>
    </row>
    <row r="20" spans="1:19" outlineLevel="1">
      <c r="A20" s="60"/>
      <c r="B20" s="58">
        <f t="shared" si="4"/>
        <v>8</v>
      </c>
      <c r="C20" s="61"/>
      <c r="D20" s="50" t="str">
        <f>'[1]СТАРТ+ '!I68</f>
        <v>205в</v>
      </c>
      <c r="E20" s="62">
        <f ca="1">'[1]СТАРТ+ '!J68</f>
        <v>3</v>
      </c>
      <c r="F20" s="63">
        <v>7.5</v>
      </c>
      <c r="G20" s="63">
        <v>6.5</v>
      </c>
      <c r="H20" s="63">
        <v>7.5</v>
      </c>
      <c r="I20" s="63">
        <v>7</v>
      </c>
      <c r="J20" s="63">
        <v>7</v>
      </c>
      <c r="K20" s="63">
        <v>7.5</v>
      </c>
      <c r="L20" s="63">
        <v>7.5</v>
      </c>
      <c r="M20" s="63">
        <v>0</v>
      </c>
      <c r="N20" s="63">
        <v>10</v>
      </c>
      <c r="O20" s="64">
        <f t="shared" si="6"/>
        <v>36.5</v>
      </c>
      <c r="P20" s="65">
        <f t="shared" ca="1" si="7"/>
        <v>65.699999999999989</v>
      </c>
      <c r="Q20" s="59">
        <f t="shared" ca="1" si="5"/>
        <v>336.51</v>
      </c>
      <c r="R20" s="60"/>
      <c r="S20" s="66"/>
    </row>
    <row r="21" spans="1:19" outlineLevel="1">
      <c r="A21" s="60"/>
      <c r="B21" s="58">
        <f t="shared" si="4"/>
        <v>8</v>
      </c>
      <c r="C21" s="67"/>
      <c r="D21" s="50" t="str">
        <f>'[1]СТАРТ+ '!K68</f>
        <v>305с</v>
      </c>
      <c r="E21" s="62">
        <f ca="1">'[1]СТАРТ+ '!L68</f>
        <v>2.8</v>
      </c>
      <c r="F21" s="63">
        <v>4</v>
      </c>
      <c r="G21" s="63">
        <v>4</v>
      </c>
      <c r="H21" s="63">
        <v>6.5</v>
      </c>
      <c r="I21" s="63">
        <v>6.5</v>
      </c>
      <c r="J21" s="63">
        <v>6.5</v>
      </c>
      <c r="K21" s="63">
        <v>6.5</v>
      </c>
      <c r="L21" s="63">
        <v>6</v>
      </c>
      <c r="M21" s="63">
        <v>0</v>
      </c>
      <c r="N21" s="63">
        <v>10</v>
      </c>
      <c r="O21" s="64">
        <f t="shared" si="6"/>
        <v>29.5</v>
      </c>
      <c r="P21" s="65">
        <f t="shared" ca="1" si="7"/>
        <v>49.56</v>
      </c>
      <c r="Q21" s="59">
        <f t="shared" ca="1" si="5"/>
        <v>336.51</v>
      </c>
      <c r="R21" s="60"/>
      <c r="S21" s="66"/>
    </row>
    <row r="22" spans="1:19" outlineLevel="1">
      <c r="A22" s="60"/>
      <c r="B22" s="58">
        <f t="shared" si="4"/>
        <v>8</v>
      </c>
      <c r="C22" s="67"/>
      <c r="D22" s="50" t="str">
        <f>'[1]СТАРТ+ '!M68</f>
        <v>5152в</v>
      </c>
      <c r="E22" s="62">
        <f ca="1">'[1]СТАРТ+ '!N68</f>
        <v>3</v>
      </c>
      <c r="F22" s="63">
        <v>7</v>
      </c>
      <c r="G22" s="63">
        <v>6</v>
      </c>
      <c r="H22" s="63">
        <v>7.5</v>
      </c>
      <c r="I22" s="63">
        <v>7.5</v>
      </c>
      <c r="J22" s="63">
        <v>7.5</v>
      </c>
      <c r="K22" s="63">
        <v>8</v>
      </c>
      <c r="L22" s="63">
        <v>7.5</v>
      </c>
      <c r="M22" s="63">
        <v>0</v>
      </c>
      <c r="N22" s="63">
        <v>10</v>
      </c>
      <c r="O22" s="64">
        <f t="shared" si="6"/>
        <v>37.5</v>
      </c>
      <c r="P22" s="65">
        <f t="shared" ca="1" si="7"/>
        <v>67.5</v>
      </c>
      <c r="Q22" s="59">
        <f t="shared" ca="1" si="5"/>
        <v>336.51</v>
      </c>
      <c r="R22" s="60"/>
      <c r="S22" s="66"/>
    </row>
    <row r="23" spans="1:19" outlineLevel="1">
      <c r="A23" s="60"/>
      <c r="B23" s="58">
        <f>B21</f>
        <v>8</v>
      </c>
      <c r="C23" s="9"/>
      <c r="D23" s="55" t="s">
        <v>10</v>
      </c>
      <c r="E23" s="68">
        <f ca="1">SUM(E17:E22)</f>
        <v>15.5</v>
      </c>
      <c r="F23" s="69"/>
      <c r="G23" s="69"/>
      <c r="H23" s="69"/>
      <c r="I23" s="69"/>
      <c r="J23" s="69"/>
      <c r="K23" s="69"/>
      <c r="L23" s="70"/>
      <c r="M23" s="69"/>
      <c r="N23" s="69"/>
      <c r="O23" s="71"/>
      <c r="P23" s="72">
        <f ca="1">SUM(P17:P22)</f>
        <v>336.51</v>
      </c>
      <c r="Q23" s="59">
        <f ca="1">Q21</f>
        <v>336.51</v>
      </c>
      <c r="R23" s="60"/>
      <c r="S23" s="66"/>
    </row>
    <row r="24" spans="1:19" s="57" customFormat="1">
      <c r="A24" s="50">
        <v>3</v>
      </c>
      <c r="B24" s="51">
        <f>'[1]СТАРТ+ '!B75</f>
        <v>9</v>
      </c>
      <c r="C24" s="73" t="s">
        <v>11</v>
      </c>
      <c r="D24" s="50"/>
      <c r="E24" s="50"/>
      <c r="F24" s="52"/>
      <c r="G24" s="52"/>
      <c r="H24" s="52"/>
      <c r="I24" s="52"/>
      <c r="J24" s="52"/>
      <c r="K24" s="52"/>
      <c r="L24" s="53"/>
      <c r="M24" s="52"/>
      <c r="N24" s="52"/>
      <c r="O24" s="52"/>
      <c r="P24" s="50"/>
      <c r="Q24" s="54">
        <f ca="1">SUM(P32)</f>
        <v>335.37</v>
      </c>
      <c r="R24" s="55" t="s">
        <v>9</v>
      </c>
      <c r="S24" s="56" t="str">
        <f>'[1]СТАРТ+ '!R75</f>
        <v>Постниковы Т.Н.,М.В.</v>
      </c>
    </row>
    <row r="25" spans="1:19" s="57" customFormat="1" ht="12.75">
      <c r="A25" s="50"/>
      <c r="B25" s="58">
        <f t="shared" ref="B25:B31" si="8">B24</f>
        <v>9</v>
      </c>
      <c r="C25" s="52" t="str">
        <f>'[1]СТАРТ+ '!C76</f>
        <v>Гога Даниил,2004,КМС,Бузулук,СШОР</v>
      </c>
      <c r="D25" s="50"/>
      <c r="E25" s="50"/>
      <c r="F25" s="52"/>
      <c r="G25" s="52"/>
      <c r="H25" s="52"/>
      <c r="I25" s="52"/>
      <c r="J25" s="52"/>
      <c r="K25" s="52"/>
      <c r="L25" s="53"/>
      <c r="M25" s="52"/>
      <c r="N25" s="52"/>
      <c r="O25" s="52"/>
      <c r="P25" s="50"/>
      <c r="Q25" s="59">
        <f t="shared" ref="Q25:Q31" ca="1" si="9">Q24</f>
        <v>335.37</v>
      </c>
      <c r="R25" s="60"/>
      <c r="S25" s="56" t="str">
        <f>'[1]СТАРТ+ '!R76</f>
        <v>Материкина Л.И.</v>
      </c>
    </row>
    <row r="26" spans="1:19" outlineLevel="1">
      <c r="A26" s="60"/>
      <c r="B26" s="58">
        <f t="shared" si="8"/>
        <v>9</v>
      </c>
      <c r="C26" s="61"/>
      <c r="D26" s="50" t="str">
        <f>'[1]СТАРТ+ '!C77</f>
        <v>201в</v>
      </c>
      <c r="E26" s="62">
        <f>'[1]СТАРТ+ '!D77</f>
        <v>2</v>
      </c>
      <c r="F26" s="63">
        <v>6</v>
      </c>
      <c r="G26" s="63">
        <v>6.5</v>
      </c>
      <c r="H26" s="63">
        <v>7.5</v>
      </c>
      <c r="I26" s="63">
        <v>7.5</v>
      </c>
      <c r="J26" s="63">
        <v>8</v>
      </c>
      <c r="K26" s="63">
        <v>7.5</v>
      </c>
      <c r="L26" s="63">
        <v>7.5</v>
      </c>
      <c r="M26" s="63">
        <v>0</v>
      </c>
      <c r="N26" s="63">
        <v>10</v>
      </c>
      <c r="O26" s="64">
        <f t="shared" ref="O26:O31" si="10">(SUM(F26:I26) -MAX(F26:I26)-MIN(F26:I26)+(SUM(J26:N26) -MAX(J26:N26)-MIN(J26:N26)))</f>
        <v>37</v>
      </c>
      <c r="P26" s="65">
        <f t="shared" ref="P26:P31" si="11">PRODUCT(O26/5*3*E26)</f>
        <v>44.400000000000006</v>
      </c>
      <c r="Q26" s="59">
        <f t="shared" ca="1" si="9"/>
        <v>335.37</v>
      </c>
      <c r="R26" s="60"/>
      <c r="S26" s="66"/>
    </row>
    <row r="27" spans="1:19" outlineLevel="1">
      <c r="A27" s="60"/>
      <c r="B27" s="58">
        <f t="shared" si="8"/>
        <v>9</v>
      </c>
      <c r="C27" s="61"/>
      <c r="D27" s="50" t="str">
        <f>'[1]СТАРТ+ '!E77</f>
        <v>301в</v>
      </c>
      <c r="E27" s="62">
        <f>'[1]СТАРТ+ '!F77</f>
        <v>2</v>
      </c>
      <c r="F27" s="63">
        <v>7</v>
      </c>
      <c r="G27" s="63">
        <v>7.5</v>
      </c>
      <c r="H27" s="63">
        <v>7</v>
      </c>
      <c r="I27" s="63">
        <v>7</v>
      </c>
      <c r="J27" s="63">
        <v>7.5</v>
      </c>
      <c r="K27" s="63">
        <v>7</v>
      </c>
      <c r="L27" s="63">
        <v>7</v>
      </c>
      <c r="M27" s="63">
        <v>0</v>
      </c>
      <c r="N27" s="63">
        <v>10</v>
      </c>
      <c r="O27" s="64">
        <f t="shared" si="10"/>
        <v>35.5</v>
      </c>
      <c r="P27" s="65">
        <f t="shared" si="11"/>
        <v>42.599999999999994</v>
      </c>
      <c r="Q27" s="59">
        <f t="shared" ca="1" si="9"/>
        <v>335.37</v>
      </c>
      <c r="R27" s="60"/>
      <c r="S27" s="66"/>
    </row>
    <row r="28" spans="1:19" outlineLevel="1">
      <c r="A28" s="60"/>
      <c r="B28" s="58">
        <f t="shared" si="8"/>
        <v>9</v>
      </c>
      <c r="C28" s="61"/>
      <c r="D28" s="50" t="str">
        <f>'[1]СТАРТ+ '!G77</f>
        <v>405в</v>
      </c>
      <c r="E28" s="62">
        <f ca="1">'[1]СТАРТ+ '!H77</f>
        <v>3</v>
      </c>
      <c r="F28" s="63">
        <v>7</v>
      </c>
      <c r="G28" s="63">
        <v>6.5</v>
      </c>
      <c r="H28" s="63">
        <v>8</v>
      </c>
      <c r="I28" s="63">
        <v>7.5</v>
      </c>
      <c r="J28" s="63">
        <v>8</v>
      </c>
      <c r="K28" s="63">
        <v>8.5</v>
      </c>
      <c r="L28" s="63">
        <v>7.5</v>
      </c>
      <c r="M28" s="63">
        <v>0</v>
      </c>
      <c r="N28" s="63">
        <v>10</v>
      </c>
      <c r="O28" s="64">
        <f t="shared" si="10"/>
        <v>38.5</v>
      </c>
      <c r="P28" s="65">
        <f t="shared" ca="1" si="11"/>
        <v>69.300000000000011</v>
      </c>
      <c r="Q28" s="59">
        <f t="shared" ca="1" si="9"/>
        <v>335.37</v>
      </c>
      <c r="R28" s="60"/>
      <c r="S28" s="66"/>
    </row>
    <row r="29" spans="1:19" outlineLevel="1">
      <c r="A29" s="60"/>
      <c r="B29" s="58">
        <f t="shared" si="8"/>
        <v>9</v>
      </c>
      <c r="C29" s="61"/>
      <c r="D29" s="50" t="str">
        <f>'[1]СТАРТ+ '!I77</f>
        <v>5152в</v>
      </c>
      <c r="E29" s="62">
        <f ca="1">'[1]СТАРТ+ '!J77</f>
        <v>3</v>
      </c>
      <c r="F29" s="63">
        <v>6.5</v>
      </c>
      <c r="G29" s="63">
        <v>6.5</v>
      </c>
      <c r="H29" s="63">
        <v>7.5</v>
      </c>
      <c r="I29" s="63">
        <v>7.5</v>
      </c>
      <c r="J29" s="63">
        <v>7.5</v>
      </c>
      <c r="K29" s="63">
        <v>7</v>
      </c>
      <c r="L29" s="63">
        <v>7</v>
      </c>
      <c r="M29" s="63">
        <v>0</v>
      </c>
      <c r="N29" s="63">
        <v>10</v>
      </c>
      <c r="O29" s="64">
        <f t="shared" si="10"/>
        <v>35.5</v>
      </c>
      <c r="P29" s="65">
        <f t="shared" ca="1" si="11"/>
        <v>63.899999999999991</v>
      </c>
      <c r="Q29" s="59">
        <f t="shared" ca="1" si="9"/>
        <v>335.37</v>
      </c>
      <c r="R29" s="60"/>
      <c r="S29" s="66"/>
    </row>
    <row r="30" spans="1:19" outlineLevel="1">
      <c r="A30" s="60"/>
      <c r="B30" s="58">
        <f t="shared" si="8"/>
        <v>9</v>
      </c>
      <c r="C30" s="67"/>
      <c r="D30" s="50" t="str">
        <f>'[1]СТАРТ+ '!K77</f>
        <v>5154в</v>
      </c>
      <c r="E30" s="62">
        <f ca="1">'[1]СТАРТ+ '!L77</f>
        <v>3.4</v>
      </c>
      <c r="F30" s="63">
        <v>4</v>
      </c>
      <c r="G30" s="63">
        <v>4</v>
      </c>
      <c r="H30" s="63">
        <v>5</v>
      </c>
      <c r="I30" s="63">
        <v>5.5</v>
      </c>
      <c r="J30" s="63">
        <v>6.5</v>
      </c>
      <c r="K30" s="63">
        <v>5.5</v>
      </c>
      <c r="L30" s="63">
        <v>4</v>
      </c>
      <c r="M30" s="63">
        <v>0</v>
      </c>
      <c r="N30" s="63">
        <v>10</v>
      </c>
      <c r="O30" s="64">
        <f t="shared" si="10"/>
        <v>25</v>
      </c>
      <c r="P30" s="65">
        <f t="shared" ca="1" si="11"/>
        <v>51</v>
      </c>
      <c r="Q30" s="59">
        <f t="shared" ca="1" si="9"/>
        <v>335.37</v>
      </c>
      <c r="R30" s="60"/>
      <c r="S30" s="66"/>
    </row>
    <row r="31" spans="1:19" outlineLevel="1">
      <c r="A31" s="60"/>
      <c r="B31" s="58">
        <f t="shared" si="8"/>
        <v>9</v>
      </c>
      <c r="C31" s="67"/>
      <c r="D31" s="50" t="str">
        <f>'[1]СТАРТ+ '!M77</f>
        <v>107в</v>
      </c>
      <c r="E31" s="62">
        <f ca="1">'[1]СТАРТ+ '!N77</f>
        <v>3.1</v>
      </c>
      <c r="F31" s="63">
        <v>6</v>
      </c>
      <c r="G31" s="63">
        <v>5.5</v>
      </c>
      <c r="H31" s="63">
        <v>7.5</v>
      </c>
      <c r="I31" s="63">
        <v>7</v>
      </c>
      <c r="J31" s="63">
        <v>7.5</v>
      </c>
      <c r="K31" s="63">
        <v>7</v>
      </c>
      <c r="L31" s="63">
        <v>7</v>
      </c>
      <c r="M31" s="63">
        <v>0</v>
      </c>
      <c r="N31" s="63">
        <v>10</v>
      </c>
      <c r="O31" s="64">
        <f t="shared" si="10"/>
        <v>34.5</v>
      </c>
      <c r="P31" s="65">
        <f t="shared" ca="1" si="11"/>
        <v>64.170000000000016</v>
      </c>
      <c r="Q31" s="59">
        <f t="shared" ca="1" si="9"/>
        <v>335.37</v>
      </c>
      <c r="R31" s="60"/>
      <c r="S31" s="66"/>
    </row>
    <row r="32" spans="1:19" outlineLevel="1">
      <c r="A32" s="60"/>
      <c r="B32" s="58">
        <f>B30</f>
        <v>9</v>
      </c>
      <c r="C32" s="9"/>
      <c r="D32" s="55" t="s">
        <v>10</v>
      </c>
      <c r="E32" s="68">
        <f ca="1">SUM(E26:E31)</f>
        <v>16.5</v>
      </c>
      <c r="F32" s="69"/>
      <c r="G32" s="69"/>
      <c r="H32" s="69"/>
      <c r="I32" s="69"/>
      <c r="J32" s="69"/>
      <c r="K32" s="69"/>
      <c r="L32" s="70"/>
      <c r="M32" s="69"/>
      <c r="N32" s="69"/>
      <c r="O32" s="71"/>
      <c r="P32" s="72">
        <f ca="1">SUM(P26:P31)</f>
        <v>335.37</v>
      </c>
      <c r="Q32" s="59">
        <f ca="1">Q30</f>
        <v>335.37</v>
      </c>
      <c r="R32" s="60"/>
      <c r="S32" s="66"/>
    </row>
    <row r="33" spans="1:19" s="57" customFormat="1">
      <c r="A33" s="50">
        <v>4</v>
      </c>
      <c r="B33" s="51">
        <f>'[1]СТАРТ+ '!B57</f>
        <v>7</v>
      </c>
      <c r="C33" s="52" t="str">
        <f>'[1]СТАРТ+ '!C57</f>
        <v>Лукин Константин,2004,КМС,Балаково,СШОР по ВВС</v>
      </c>
      <c r="D33" s="50"/>
      <c r="E33" s="50"/>
      <c r="F33" s="52"/>
      <c r="G33" s="52"/>
      <c r="H33" s="52"/>
      <c r="I33" s="52"/>
      <c r="J33" s="52"/>
      <c r="K33" s="52"/>
      <c r="L33" s="53"/>
      <c r="M33" s="52"/>
      <c r="N33" s="52"/>
      <c r="O33" s="52"/>
      <c r="P33" s="50"/>
      <c r="Q33" s="54">
        <f ca="1">SUM(P41)</f>
        <v>330.6</v>
      </c>
      <c r="R33" s="55" t="s">
        <v>9</v>
      </c>
      <c r="S33" s="56" t="str">
        <f>'[1]СТАРТ+ '!R57</f>
        <v>Дуркин А.Б</v>
      </c>
    </row>
    <row r="34" spans="1:19" s="57" customFormat="1" ht="12.75">
      <c r="A34" s="50"/>
      <c r="B34" s="58">
        <f t="shared" ref="B34:B40" si="12">B33</f>
        <v>7</v>
      </c>
      <c r="C34" s="52" t="str">
        <f>'[1]СТАРТ+ '!C58</f>
        <v>Самарин Максим,2005,КМС,Саратов,СШОР-11</v>
      </c>
      <c r="D34" s="50"/>
      <c r="E34" s="50"/>
      <c r="F34" s="52"/>
      <c r="G34" s="52"/>
      <c r="H34" s="52"/>
      <c r="I34" s="52"/>
      <c r="J34" s="52"/>
      <c r="K34" s="52"/>
      <c r="L34" s="53"/>
      <c r="M34" s="52"/>
      <c r="N34" s="52"/>
      <c r="O34" s="52"/>
      <c r="P34" s="50"/>
      <c r="Q34" s="59">
        <f t="shared" ref="Q34:Q40" ca="1" si="13">Q33</f>
        <v>330.6</v>
      </c>
      <c r="R34" s="60"/>
      <c r="S34" s="56" t="str">
        <f>'[1]СТАРТ+ '!R58</f>
        <v>Столбов А.Н.</v>
      </c>
    </row>
    <row r="35" spans="1:19" outlineLevel="1">
      <c r="A35" s="60"/>
      <c r="B35" s="58">
        <f t="shared" si="12"/>
        <v>7</v>
      </c>
      <c r="C35" s="61"/>
      <c r="D35" s="50" t="str">
        <f>'[1]СТАРТ+ '!C59</f>
        <v>401в</v>
      </c>
      <c r="E35" s="62">
        <f>'[1]СТАРТ+ '!D59</f>
        <v>2</v>
      </c>
      <c r="F35" s="63">
        <v>7.5</v>
      </c>
      <c r="G35" s="63">
        <v>7</v>
      </c>
      <c r="H35" s="63">
        <v>6.5</v>
      </c>
      <c r="I35" s="63">
        <v>7</v>
      </c>
      <c r="J35" s="63">
        <v>7.5</v>
      </c>
      <c r="K35" s="63">
        <v>8</v>
      </c>
      <c r="L35" s="63">
        <v>7.5</v>
      </c>
      <c r="M35" s="63">
        <v>0</v>
      </c>
      <c r="N35" s="63">
        <v>10</v>
      </c>
      <c r="O35" s="64">
        <f t="shared" ref="O35:O40" si="14">(SUM(F35:I35) -MAX(F35:I35)-MIN(F35:I35)+(SUM(J35:N35) -MAX(J35:N35)-MIN(J35:N35)))</f>
        <v>37</v>
      </c>
      <c r="P35" s="65">
        <f t="shared" ref="P35:P40" si="15">PRODUCT(O35/5*3*E35)</f>
        <v>44.400000000000006</v>
      </c>
      <c r="Q35" s="59">
        <f t="shared" ca="1" si="13"/>
        <v>330.6</v>
      </c>
      <c r="R35" s="60"/>
      <c r="S35" s="66"/>
    </row>
    <row r="36" spans="1:19" outlineLevel="1">
      <c r="A36" s="60"/>
      <c r="B36" s="58">
        <f t="shared" si="12"/>
        <v>7</v>
      </c>
      <c r="C36" s="61"/>
      <c r="D36" s="50" t="str">
        <f>'[1]СТАРТ+ '!E59</f>
        <v>301в</v>
      </c>
      <c r="E36" s="62">
        <f>'[1]СТАРТ+ '!F59</f>
        <v>2</v>
      </c>
      <c r="F36" s="63">
        <v>6</v>
      </c>
      <c r="G36" s="63">
        <v>6.5</v>
      </c>
      <c r="H36" s="63">
        <v>7</v>
      </c>
      <c r="I36" s="63">
        <v>7</v>
      </c>
      <c r="J36" s="63">
        <v>8</v>
      </c>
      <c r="K36" s="63">
        <v>8.5</v>
      </c>
      <c r="L36" s="63">
        <v>8</v>
      </c>
      <c r="M36" s="63">
        <v>0</v>
      </c>
      <c r="N36" s="63">
        <v>10</v>
      </c>
      <c r="O36" s="64">
        <f t="shared" si="14"/>
        <v>38</v>
      </c>
      <c r="P36" s="65">
        <f t="shared" si="15"/>
        <v>45.599999999999994</v>
      </c>
      <c r="Q36" s="59">
        <f t="shared" ca="1" si="13"/>
        <v>330.6</v>
      </c>
      <c r="R36" s="60"/>
      <c r="S36" s="66"/>
    </row>
    <row r="37" spans="1:19" outlineLevel="1">
      <c r="A37" s="60"/>
      <c r="B37" s="58">
        <f t="shared" si="12"/>
        <v>7</v>
      </c>
      <c r="C37" s="61"/>
      <c r="D37" s="50" t="str">
        <f>'[1]СТАРТ+ '!G59</f>
        <v>405с</v>
      </c>
      <c r="E37" s="62">
        <f ca="1">'[1]СТАРТ+ '!H59</f>
        <v>2.7</v>
      </c>
      <c r="F37" s="63">
        <v>7</v>
      </c>
      <c r="G37" s="63">
        <v>6</v>
      </c>
      <c r="H37" s="63">
        <v>7.5</v>
      </c>
      <c r="I37" s="63">
        <v>7.5</v>
      </c>
      <c r="J37" s="63">
        <v>8.5</v>
      </c>
      <c r="K37" s="63">
        <v>8.5</v>
      </c>
      <c r="L37" s="63">
        <v>8.5</v>
      </c>
      <c r="M37" s="63">
        <v>0</v>
      </c>
      <c r="N37" s="63">
        <v>10</v>
      </c>
      <c r="O37" s="64">
        <f t="shared" si="14"/>
        <v>40</v>
      </c>
      <c r="P37" s="65">
        <f t="shared" ca="1" si="15"/>
        <v>64.800000000000011</v>
      </c>
      <c r="Q37" s="59">
        <f t="shared" ca="1" si="13"/>
        <v>330.6</v>
      </c>
      <c r="R37" s="60"/>
      <c r="S37" s="66"/>
    </row>
    <row r="38" spans="1:19" outlineLevel="1">
      <c r="A38" s="60"/>
      <c r="B38" s="58">
        <f t="shared" si="12"/>
        <v>7</v>
      </c>
      <c r="C38" s="61"/>
      <c r="D38" s="50" t="str">
        <f>'[1]СТАРТ+ '!I59</f>
        <v>107с</v>
      </c>
      <c r="E38" s="62">
        <f ca="1">'[1]СТАРТ+ '!J59</f>
        <v>2.8</v>
      </c>
      <c r="F38" s="63">
        <v>7.5</v>
      </c>
      <c r="G38" s="63">
        <v>7</v>
      </c>
      <c r="H38" s="63">
        <v>7.5</v>
      </c>
      <c r="I38" s="63">
        <v>7</v>
      </c>
      <c r="J38" s="63">
        <v>7.5</v>
      </c>
      <c r="K38" s="63">
        <v>7.5</v>
      </c>
      <c r="L38" s="63">
        <v>8</v>
      </c>
      <c r="M38" s="63">
        <v>0</v>
      </c>
      <c r="N38" s="63">
        <v>10</v>
      </c>
      <c r="O38" s="64">
        <f t="shared" si="14"/>
        <v>37.5</v>
      </c>
      <c r="P38" s="65">
        <f t="shared" ca="1" si="15"/>
        <v>62.999999999999993</v>
      </c>
      <c r="Q38" s="59">
        <f t="shared" ca="1" si="13"/>
        <v>330.6</v>
      </c>
      <c r="R38" s="60"/>
      <c r="S38" s="66"/>
    </row>
    <row r="39" spans="1:19" outlineLevel="1">
      <c r="A39" s="60"/>
      <c r="B39" s="58">
        <f t="shared" si="12"/>
        <v>7</v>
      </c>
      <c r="C39" s="67"/>
      <c r="D39" s="50" t="str">
        <f>'[1]СТАРТ+ '!K59</f>
        <v>205с</v>
      </c>
      <c r="E39" s="62">
        <f ca="1">'[1]СТАРТ+ '!L59</f>
        <v>2.8</v>
      </c>
      <c r="F39" s="63">
        <v>6</v>
      </c>
      <c r="G39" s="63">
        <v>6</v>
      </c>
      <c r="H39" s="63">
        <v>6.5</v>
      </c>
      <c r="I39" s="63">
        <v>7</v>
      </c>
      <c r="J39" s="63">
        <v>7.5</v>
      </c>
      <c r="K39" s="63">
        <v>7.5</v>
      </c>
      <c r="L39" s="63">
        <v>7.5</v>
      </c>
      <c r="M39" s="63">
        <v>0</v>
      </c>
      <c r="N39" s="63">
        <v>10</v>
      </c>
      <c r="O39" s="64">
        <f t="shared" si="14"/>
        <v>35</v>
      </c>
      <c r="P39" s="65">
        <f t="shared" ca="1" si="15"/>
        <v>58.8</v>
      </c>
      <c r="Q39" s="59">
        <f t="shared" ca="1" si="13"/>
        <v>330.6</v>
      </c>
      <c r="R39" s="60"/>
      <c r="S39" s="66"/>
    </row>
    <row r="40" spans="1:19" outlineLevel="1">
      <c r="A40" s="60"/>
      <c r="B40" s="58">
        <f t="shared" si="12"/>
        <v>7</v>
      </c>
      <c r="C40" s="67"/>
      <c r="D40" s="50" t="str">
        <f>'[1]СТАРТ+ '!M59</f>
        <v>5134д</v>
      </c>
      <c r="E40" s="62">
        <f ca="1">'[1]СТАРТ+ '!N59</f>
        <v>2.5</v>
      </c>
      <c r="F40" s="63">
        <v>6.5</v>
      </c>
      <c r="G40" s="63">
        <v>6</v>
      </c>
      <c r="H40" s="63">
        <v>7.5</v>
      </c>
      <c r="I40" s="63">
        <v>7</v>
      </c>
      <c r="J40" s="63">
        <v>7</v>
      </c>
      <c r="K40" s="63">
        <v>8</v>
      </c>
      <c r="L40" s="63">
        <v>7.5</v>
      </c>
      <c r="M40" s="63">
        <v>0</v>
      </c>
      <c r="N40" s="63">
        <v>10</v>
      </c>
      <c r="O40" s="64">
        <f t="shared" si="14"/>
        <v>36</v>
      </c>
      <c r="P40" s="65">
        <f t="shared" ca="1" si="15"/>
        <v>54</v>
      </c>
      <c r="Q40" s="59">
        <f t="shared" ca="1" si="13"/>
        <v>330.6</v>
      </c>
      <c r="R40" s="60"/>
      <c r="S40" s="66"/>
    </row>
    <row r="41" spans="1:19" outlineLevel="1">
      <c r="A41" s="60"/>
      <c r="B41" s="58">
        <f>B39</f>
        <v>7</v>
      </c>
      <c r="C41" s="9"/>
      <c r="D41" s="55" t="s">
        <v>10</v>
      </c>
      <c r="E41" s="68">
        <f ca="1">SUM(E35:E40)</f>
        <v>14.8</v>
      </c>
      <c r="F41" s="69"/>
      <c r="G41" s="69"/>
      <c r="H41" s="69"/>
      <c r="I41" s="69"/>
      <c r="J41" s="69"/>
      <c r="K41" s="69"/>
      <c r="L41" s="70"/>
      <c r="M41" s="69"/>
      <c r="N41" s="69"/>
      <c r="O41" s="71"/>
      <c r="P41" s="72">
        <f ca="1">SUM(P35:P40)</f>
        <v>330.6</v>
      </c>
      <c r="Q41" s="59">
        <f ca="1">Q39</f>
        <v>330.6</v>
      </c>
      <c r="R41" s="60"/>
      <c r="S41" s="66"/>
    </row>
    <row r="42" spans="1:19" s="57" customFormat="1">
      <c r="A42" s="50">
        <v>5</v>
      </c>
      <c r="B42" s="51">
        <f>'[1]СТАРТ+ '!B48</f>
        <v>6</v>
      </c>
      <c r="C42" s="52" t="str">
        <f>'[1]СТАРТ+ '!C48</f>
        <v>Попов Владимир,2002,КМС,Балаково,СШОР по ВВС</v>
      </c>
      <c r="D42" s="50"/>
      <c r="E42" s="50"/>
      <c r="F42" s="52"/>
      <c r="G42" s="52"/>
      <c r="H42" s="52"/>
      <c r="I42" s="52"/>
      <c r="J42" s="52"/>
      <c r="K42" s="52"/>
      <c r="L42" s="53"/>
      <c r="M42" s="52"/>
      <c r="N42" s="52"/>
      <c r="O42" s="52"/>
      <c r="P42" s="50"/>
      <c r="Q42" s="54">
        <f ca="1">SUM(P50)</f>
        <v>312.42</v>
      </c>
      <c r="R42" s="55" t="s">
        <v>12</v>
      </c>
      <c r="S42" s="56" t="str">
        <f>'[1]СТАРТ+ '!R48</f>
        <v>Дуркин А.Б</v>
      </c>
    </row>
    <row r="43" spans="1:19" s="57" customFormat="1" ht="12.75">
      <c r="A43" s="50"/>
      <c r="B43" s="58">
        <f t="shared" ref="B43:B49" si="16">B42</f>
        <v>6</v>
      </c>
      <c r="C43" s="52" t="str">
        <f>'[1]СТАРТ+ '!C49</f>
        <v>Захаров Александр,2003,КМС,Балаково,СШОР по ВВС</v>
      </c>
      <c r="D43" s="50"/>
      <c r="E43" s="50"/>
      <c r="F43" s="52"/>
      <c r="G43" s="52"/>
      <c r="H43" s="52"/>
      <c r="I43" s="52"/>
      <c r="J43" s="52"/>
      <c r="K43" s="52"/>
      <c r="L43" s="53"/>
      <c r="M43" s="52"/>
      <c r="N43" s="52"/>
      <c r="O43" s="52"/>
      <c r="P43" s="50"/>
      <c r="Q43" s="59">
        <f t="shared" ref="Q43:Q49" ca="1" si="17">Q42</f>
        <v>312.42</v>
      </c>
      <c r="R43" s="60"/>
      <c r="S43" s="56" t="str">
        <f>'[1]СТАРТ+ '!R49</f>
        <v>Дуркин А.Б</v>
      </c>
    </row>
    <row r="44" spans="1:19" outlineLevel="1">
      <c r="A44" s="60"/>
      <c r="B44" s="58">
        <f t="shared" si="16"/>
        <v>6</v>
      </c>
      <c r="C44" s="61"/>
      <c r="D44" s="50" t="str">
        <f>'[1]СТАРТ+ '!C50</f>
        <v>401в</v>
      </c>
      <c r="E44" s="62">
        <f>'[1]СТАРТ+ '!D50</f>
        <v>2</v>
      </c>
      <c r="F44" s="63">
        <v>7</v>
      </c>
      <c r="G44" s="63">
        <v>6.5</v>
      </c>
      <c r="H44" s="63">
        <v>6.5</v>
      </c>
      <c r="I44" s="63">
        <v>6.5</v>
      </c>
      <c r="J44" s="63">
        <v>7</v>
      </c>
      <c r="K44" s="63">
        <v>7</v>
      </c>
      <c r="L44" s="63">
        <v>8</v>
      </c>
      <c r="M44" s="63">
        <v>0</v>
      </c>
      <c r="N44" s="63">
        <v>10</v>
      </c>
      <c r="O44" s="64">
        <f t="shared" ref="O44:O49" si="18">(SUM(F44:I44) -MAX(F44:I44)-MIN(F44:I44)+(SUM(J44:N44) -MAX(J44:N44)-MIN(J44:N44)))</f>
        <v>35</v>
      </c>
      <c r="P44" s="65">
        <f t="shared" ref="P44:P49" si="19">PRODUCT(O44/5*3*E44)</f>
        <v>42</v>
      </c>
      <c r="Q44" s="59">
        <f t="shared" ca="1" si="17"/>
        <v>312.42</v>
      </c>
      <c r="R44" s="60"/>
      <c r="S44" s="66"/>
    </row>
    <row r="45" spans="1:19" outlineLevel="1">
      <c r="A45" s="60"/>
      <c r="B45" s="58">
        <f t="shared" si="16"/>
        <v>6</v>
      </c>
      <c r="C45" s="61"/>
      <c r="D45" s="50" t="str">
        <f>'[1]СТАРТ+ '!E50</f>
        <v>301в</v>
      </c>
      <c r="E45" s="62">
        <f>'[1]СТАРТ+ '!F50</f>
        <v>2</v>
      </c>
      <c r="F45" s="63">
        <v>7</v>
      </c>
      <c r="G45" s="63">
        <v>7.5</v>
      </c>
      <c r="H45" s="63">
        <v>7</v>
      </c>
      <c r="I45" s="63">
        <v>8</v>
      </c>
      <c r="J45" s="63">
        <v>7.5</v>
      </c>
      <c r="K45" s="63">
        <v>8</v>
      </c>
      <c r="L45" s="63">
        <v>8</v>
      </c>
      <c r="M45" s="63">
        <v>0</v>
      </c>
      <c r="N45" s="63">
        <v>10</v>
      </c>
      <c r="O45" s="64">
        <f t="shared" si="18"/>
        <v>38</v>
      </c>
      <c r="P45" s="65">
        <f t="shared" si="19"/>
        <v>45.599999999999994</v>
      </c>
      <c r="Q45" s="59">
        <f t="shared" ca="1" si="17"/>
        <v>312.42</v>
      </c>
      <c r="R45" s="60"/>
      <c r="S45" s="66"/>
    </row>
    <row r="46" spans="1:19" outlineLevel="1">
      <c r="A46" s="60"/>
      <c r="B46" s="58">
        <f t="shared" si="16"/>
        <v>6</v>
      </c>
      <c r="C46" s="61"/>
      <c r="D46" s="50" t="str">
        <f>'[1]СТАРТ+ '!G50</f>
        <v>405с</v>
      </c>
      <c r="E46" s="62">
        <f ca="1">'[1]СТАРТ+ '!H50</f>
        <v>2.7</v>
      </c>
      <c r="F46" s="63">
        <v>7</v>
      </c>
      <c r="G46" s="63">
        <v>6.5</v>
      </c>
      <c r="H46" s="63">
        <v>6</v>
      </c>
      <c r="I46" s="63">
        <v>6</v>
      </c>
      <c r="J46" s="63">
        <v>6.5</v>
      </c>
      <c r="K46" s="63">
        <v>6.5</v>
      </c>
      <c r="L46" s="63">
        <v>7.5</v>
      </c>
      <c r="M46" s="63">
        <v>0</v>
      </c>
      <c r="N46" s="63">
        <v>10</v>
      </c>
      <c r="O46" s="64">
        <f t="shared" si="18"/>
        <v>33</v>
      </c>
      <c r="P46" s="65">
        <f t="shared" ca="1" si="19"/>
        <v>53.459999999999994</v>
      </c>
      <c r="Q46" s="59">
        <f t="shared" ca="1" si="17"/>
        <v>312.42</v>
      </c>
      <c r="R46" s="60"/>
      <c r="S46" s="66"/>
    </row>
    <row r="47" spans="1:19" outlineLevel="1">
      <c r="A47" s="60"/>
      <c r="B47" s="58">
        <f t="shared" si="16"/>
        <v>6</v>
      </c>
      <c r="C47" s="61"/>
      <c r="D47" s="50" t="str">
        <f>'[1]СТАРТ+ '!I50</f>
        <v>107с</v>
      </c>
      <c r="E47" s="62">
        <f ca="1">'[1]СТАРТ+ '!J50</f>
        <v>2.8</v>
      </c>
      <c r="F47" s="63">
        <v>6</v>
      </c>
      <c r="G47" s="63">
        <v>6.5</v>
      </c>
      <c r="H47" s="63">
        <v>6.5</v>
      </c>
      <c r="I47" s="63">
        <v>6.5</v>
      </c>
      <c r="J47" s="63">
        <v>7</v>
      </c>
      <c r="K47" s="63">
        <v>6.5</v>
      </c>
      <c r="L47" s="63">
        <v>7</v>
      </c>
      <c r="M47" s="63">
        <v>0</v>
      </c>
      <c r="N47" s="63">
        <v>10</v>
      </c>
      <c r="O47" s="64">
        <f t="shared" si="18"/>
        <v>33.5</v>
      </c>
      <c r="P47" s="65">
        <f t="shared" ca="1" si="19"/>
        <v>56.28</v>
      </c>
      <c r="Q47" s="59">
        <f t="shared" ca="1" si="17"/>
        <v>312.42</v>
      </c>
      <c r="R47" s="60"/>
      <c r="S47" s="66"/>
    </row>
    <row r="48" spans="1:19" outlineLevel="1">
      <c r="A48" s="60"/>
      <c r="B48" s="58">
        <f t="shared" si="16"/>
        <v>6</v>
      </c>
      <c r="C48" s="67"/>
      <c r="D48" s="50" t="str">
        <f>'[1]СТАРТ+ '!K50</f>
        <v>205с</v>
      </c>
      <c r="E48" s="62">
        <f ca="1">'[1]СТАРТ+ '!L50</f>
        <v>2.8</v>
      </c>
      <c r="F48" s="63">
        <v>5.5</v>
      </c>
      <c r="G48" s="63">
        <v>5.5</v>
      </c>
      <c r="H48" s="63">
        <v>5</v>
      </c>
      <c r="I48" s="63">
        <v>4.5</v>
      </c>
      <c r="J48" s="63">
        <v>6.5</v>
      </c>
      <c r="K48" s="63">
        <v>7</v>
      </c>
      <c r="L48" s="63">
        <v>7</v>
      </c>
      <c r="M48" s="63">
        <v>0</v>
      </c>
      <c r="N48" s="63">
        <v>10</v>
      </c>
      <c r="O48" s="64">
        <f t="shared" si="18"/>
        <v>31</v>
      </c>
      <c r="P48" s="65">
        <f t="shared" ca="1" si="19"/>
        <v>52.08</v>
      </c>
      <c r="Q48" s="59">
        <f t="shared" ca="1" si="17"/>
        <v>312.42</v>
      </c>
      <c r="R48" s="60"/>
      <c r="S48" s="66"/>
    </row>
    <row r="49" spans="1:19" outlineLevel="1">
      <c r="A49" s="60"/>
      <c r="B49" s="58">
        <f t="shared" si="16"/>
        <v>6</v>
      </c>
      <c r="C49" s="67"/>
      <c r="D49" s="50" t="str">
        <f>'[1]СТАРТ+ '!M50</f>
        <v>5136д</v>
      </c>
      <c r="E49" s="62">
        <f>'[1]СТАРТ+ '!N50</f>
        <v>3</v>
      </c>
      <c r="F49" s="63">
        <v>5.5</v>
      </c>
      <c r="G49" s="63">
        <v>6</v>
      </c>
      <c r="H49" s="63">
        <v>7</v>
      </c>
      <c r="I49" s="63">
        <v>7</v>
      </c>
      <c r="J49" s="63">
        <v>7.5</v>
      </c>
      <c r="K49" s="63">
        <v>7.5</v>
      </c>
      <c r="L49" s="63">
        <v>7</v>
      </c>
      <c r="M49" s="63">
        <v>0</v>
      </c>
      <c r="N49" s="63">
        <v>10</v>
      </c>
      <c r="O49" s="64">
        <f t="shared" si="18"/>
        <v>35</v>
      </c>
      <c r="P49" s="65">
        <f t="shared" si="19"/>
        <v>63</v>
      </c>
      <c r="Q49" s="59">
        <f t="shared" ca="1" si="17"/>
        <v>312.42</v>
      </c>
      <c r="R49" s="60"/>
      <c r="S49" s="66"/>
    </row>
    <row r="50" spans="1:19" outlineLevel="1">
      <c r="A50" s="60"/>
      <c r="B50" s="58">
        <f>B48</f>
        <v>6</v>
      </c>
      <c r="C50" s="9"/>
      <c r="D50" s="55" t="s">
        <v>10</v>
      </c>
      <c r="E50" s="68">
        <f ca="1">SUM(E44:E49)</f>
        <v>15.3</v>
      </c>
      <c r="F50" s="69"/>
      <c r="G50" s="69"/>
      <c r="H50" s="69"/>
      <c r="I50" s="69"/>
      <c r="J50" s="69"/>
      <c r="K50" s="69"/>
      <c r="L50" s="70"/>
      <c r="M50" s="69"/>
      <c r="N50" s="69"/>
      <c r="O50" s="71"/>
      <c r="P50" s="72">
        <f ca="1">SUM(P44:P49)</f>
        <v>312.42</v>
      </c>
      <c r="Q50" s="59">
        <f ca="1">Q48</f>
        <v>312.42</v>
      </c>
      <c r="R50" s="60"/>
      <c r="S50" s="66"/>
    </row>
    <row r="51" spans="1:19" s="57" customFormat="1">
      <c r="A51" s="50">
        <v>6</v>
      </c>
      <c r="B51" s="51">
        <f>'[1]СТАРТ+ '!B21</f>
        <v>3</v>
      </c>
      <c r="C51" s="52" t="str">
        <f>'[1]СТАРТ+ '!C21</f>
        <v>Вершинин Матвей,2002,КМС,Руза,СШОР</v>
      </c>
      <c r="D51" s="50"/>
      <c r="E51" s="50"/>
      <c r="F51" s="52"/>
      <c r="G51" s="52"/>
      <c r="H51" s="52"/>
      <c r="I51" s="52"/>
      <c r="J51" s="52"/>
      <c r="K51" s="52"/>
      <c r="L51" s="53"/>
      <c r="M51" s="52"/>
      <c r="N51" s="52"/>
      <c r="O51" s="52"/>
      <c r="P51" s="50"/>
      <c r="Q51" s="54">
        <f ca="1">SUM(P59)</f>
        <v>282.95999999999998</v>
      </c>
      <c r="R51" s="55"/>
      <c r="S51" s="56" t="str">
        <f>'[1]СТАРТ+ '!R21</f>
        <v>Косырев А.В.
Толмачева И.В.
Кайзер И.М.</v>
      </c>
    </row>
    <row r="52" spans="1:19" s="57" customFormat="1" ht="12.75">
      <c r="A52" s="50"/>
      <c r="B52" s="58">
        <f t="shared" ref="B52:B58" si="20">B51</f>
        <v>3</v>
      </c>
      <c r="C52" s="52" t="str">
        <f>'[1]СТАРТ+ '!C22</f>
        <v>Новиков Александр,2004,КМС,Руза,СШОР</v>
      </c>
      <c r="D52" s="50"/>
      <c r="E52" s="50"/>
      <c r="F52" s="52"/>
      <c r="G52" s="52"/>
      <c r="H52" s="52"/>
      <c r="I52" s="52"/>
      <c r="J52" s="52"/>
      <c r="K52" s="52"/>
      <c r="L52" s="53"/>
      <c r="M52" s="52"/>
      <c r="N52" s="52"/>
      <c r="O52" s="52"/>
      <c r="P52" s="50"/>
      <c r="Q52" s="59">
        <f t="shared" ref="Q52:Q58" ca="1" si="21">Q51</f>
        <v>282.95999999999998</v>
      </c>
      <c r="R52" s="60"/>
      <c r="S52" s="56" t="str">
        <f>'[1]СТАРТ+ '!R22</f>
        <v>Косырев А.В.
Толмачева И.В.</v>
      </c>
    </row>
    <row r="53" spans="1:19" outlineLevel="1">
      <c r="A53" s="60"/>
      <c r="B53" s="58">
        <f t="shared" si="20"/>
        <v>3</v>
      </c>
      <c r="C53" s="61"/>
      <c r="D53" s="50" t="str">
        <f>'[1]СТАРТ+ '!C23</f>
        <v>401в</v>
      </c>
      <c r="E53" s="62">
        <f>'[1]СТАРТ+ '!D23</f>
        <v>2</v>
      </c>
      <c r="F53" s="63">
        <v>6.5</v>
      </c>
      <c r="G53" s="63">
        <v>7</v>
      </c>
      <c r="H53" s="63">
        <v>7</v>
      </c>
      <c r="I53" s="63">
        <v>7.5</v>
      </c>
      <c r="J53" s="63">
        <v>8</v>
      </c>
      <c r="K53" s="63">
        <v>7.5</v>
      </c>
      <c r="L53" s="63">
        <v>7.5</v>
      </c>
      <c r="M53" s="63">
        <v>0</v>
      </c>
      <c r="N53" s="63">
        <v>10</v>
      </c>
      <c r="O53" s="64">
        <f t="shared" ref="O53:O58" si="22">(SUM(F53:I53) -MAX(F53:I53)-MIN(F53:I53)+(SUM(J53:N53) -MAX(J53:N53)-MIN(J53:N53)))</f>
        <v>37</v>
      </c>
      <c r="P53" s="65">
        <f t="shared" ref="P53:P58" si="23">PRODUCT(O53/5*3*E53)</f>
        <v>44.400000000000006</v>
      </c>
      <c r="Q53" s="59">
        <f t="shared" ca="1" si="21"/>
        <v>282.95999999999998</v>
      </c>
      <c r="R53" s="60"/>
      <c r="S53" s="66"/>
    </row>
    <row r="54" spans="1:19" outlineLevel="1">
      <c r="A54" s="60"/>
      <c r="B54" s="58">
        <f t="shared" si="20"/>
        <v>3</v>
      </c>
      <c r="C54" s="61"/>
      <c r="D54" s="50" t="str">
        <f>'[1]СТАРТ+ '!E23</f>
        <v>301в</v>
      </c>
      <c r="E54" s="62">
        <f>'[1]СТАРТ+ '!F23</f>
        <v>2</v>
      </c>
      <c r="F54" s="63">
        <v>5.5</v>
      </c>
      <c r="G54" s="63">
        <v>4.5</v>
      </c>
      <c r="H54" s="63">
        <v>6.5</v>
      </c>
      <c r="I54" s="63">
        <v>6.5</v>
      </c>
      <c r="J54" s="63">
        <v>7</v>
      </c>
      <c r="K54" s="63">
        <v>6.5</v>
      </c>
      <c r="L54" s="63">
        <v>6.5</v>
      </c>
      <c r="M54" s="63">
        <v>0</v>
      </c>
      <c r="N54" s="63">
        <v>10</v>
      </c>
      <c r="O54" s="64">
        <f t="shared" si="22"/>
        <v>32</v>
      </c>
      <c r="P54" s="65">
        <f t="shared" si="23"/>
        <v>38.400000000000006</v>
      </c>
      <c r="Q54" s="59">
        <f t="shared" ca="1" si="21"/>
        <v>282.95999999999998</v>
      </c>
      <c r="R54" s="60"/>
      <c r="S54" s="66"/>
    </row>
    <row r="55" spans="1:19" outlineLevel="1">
      <c r="A55" s="60"/>
      <c r="B55" s="58">
        <f t="shared" si="20"/>
        <v>3</v>
      </c>
      <c r="C55" s="61"/>
      <c r="D55" s="50" t="str">
        <f>'[1]СТАРТ+ '!G23</f>
        <v>405с</v>
      </c>
      <c r="E55" s="62">
        <f ca="1">'[1]СТАРТ+ '!H23</f>
        <v>2.7</v>
      </c>
      <c r="F55" s="63">
        <v>7.5</v>
      </c>
      <c r="G55" s="63">
        <v>6.5</v>
      </c>
      <c r="H55" s="63">
        <v>7</v>
      </c>
      <c r="I55" s="63">
        <v>7</v>
      </c>
      <c r="J55" s="63">
        <v>7</v>
      </c>
      <c r="K55" s="63">
        <v>7</v>
      </c>
      <c r="L55" s="63">
        <v>7</v>
      </c>
      <c r="M55" s="63">
        <v>0</v>
      </c>
      <c r="N55" s="63">
        <v>10</v>
      </c>
      <c r="O55" s="64">
        <f t="shared" si="22"/>
        <v>35</v>
      </c>
      <c r="P55" s="65">
        <f t="shared" ca="1" si="23"/>
        <v>56.7</v>
      </c>
      <c r="Q55" s="59">
        <f t="shared" ca="1" si="21"/>
        <v>282.95999999999998</v>
      </c>
      <c r="R55" s="60"/>
      <c r="S55" s="66"/>
    </row>
    <row r="56" spans="1:19" outlineLevel="1">
      <c r="A56" s="60"/>
      <c r="B56" s="58">
        <f t="shared" si="20"/>
        <v>3</v>
      </c>
      <c r="C56" s="61"/>
      <c r="D56" s="50" t="str">
        <f>'[1]СТАРТ+ '!I23</f>
        <v>107с</v>
      </c>
      <c r="E56" s="62">
        <f ca="1">'[1]СТАРТ+ '!J23</f>
        <v>2.8</v>
      </c>
      <c r="F56" s="63">
        <v>7</v>
      </c>
      <c r="G56" s="63">
        <v>6</v>
      </c>
      <c r="H56" s="63">
        <v>7</v>
      </c>
      <c r="I56" s="63">
        <v>6.5</v>
      </c>
      <c r="J56" s="63">
        <v>7.5</v>
      </c>
      <c r="K56" s="63">
        <v>7.5</v>
      </c>
      <c r="L56" s="63">
        <v>7</v>
      </c>
      <c r="M56" s="63">
        <v>0</v>
      </c>
      <c r="N56" s="63">
        <v>10</v>
      </c>
      <c r="O56" s="64">
        <f t="shared" si="22"/>
        <v>35.5</v>
      </c>
      <c r="P56" s="65">
        <f t="shared" ca="1" si="23"/>
        <v>59.639999999999986</v>
      </c>
      <c r="Q56" s="59">
        <f t="shared" ca="1" si="21"/>
        <v>282.95999999999998</v>
      </c>
      <c r="R56" s="60"/>
      <c r="S56" s="66"/>
    </row>
    <row r="57" spans="1:19" outlineLevel="1">
      <c r="A57" s="60"/>
      <c r="B57" s="58">
        <f t="shared" si="20"/>
        <v>3</v>
      </c>
      <c r="C57" s="67"/>
      <c r="D57" s="50" t="str">
        <f>'[1]СТАРТ+ '!K23</f>
        <v>205с</v>
      </c>
      <c r="E57" s="62">
        <f ca="1">'[1]СТАРТ+ '!L23</f>
        <v>2.8</v>
      </c>
      <c r="F57" s="63">
        <v>6</v>
      </c>
      <c r="G57" s="63">
        <v>5.5</v>
      </c>
      <c r="H57" s="63">
        <v>3</v>
      </c>
      <c r="I57" s="63">
        <v>2.5</v>
      </c>
      <c r="J57" s="63">
        <v>5</v>
      </c>
      <c r="K57" s="63">
        <v>3.5</v>
      </c>
      <c r="L57" s="63">
        <v>4.5</v>
      </c>
      <c r="M57" s="63">
        <v>0</v>
      </c>
      <c r="N57" s="63">
        <v>10</v>
      </c>
      <c r="O57" s="64">
        <f t="shared" si="22"/>
        <v>21.5</v>
      </c>
      <c r="P57" s="65">
        <f t="shared" ca="1" si="23"/>
        <v>36.11999999999999</v>
      </c>
      <c r="Q57" s="59">
        <f t="shared" ca="1" si="21"/>
        <v>282.95999999999998</v>
      </c>
      <c r="R57" s="60"/>
      <c r="S57" s="66"/>
    </row>
    <row r="58" spans="1:19" outlineLevel="1">
      <c r="A58" s="60"/>
      <c r="B58" s="58">
        <f t="shared" si="20"/>
        <v>3</v>
      </c>
      <c r="C58" s="67"/>
      <c r="D58" s="50" t="str">
        <f>'[1]СТАРТ+ '!M23</f>
        <v>5152в</v>
      </c>
      <c r="E58" s="62">
        <f ca="1">'[1]СТАРТ+ '!N23</f>
        <v>3</v>
      </c>
      <c r="F58" s="63">
        <v>3.5</v>
      </c>
      <c r="G58" s="63">
        <v>4</v>
      </c>
      <c r="H58" s="63">
        <v>5</v>
      </c>
      <c r="I58" s="63">
        <v>5</v>
      </c>
      <c r="J58" s="63">
        <v>6</v>
      </c>
      <c r="K58" s="63">
        <v>6</v>
      </c>
      <c r="L58" s="63">
        <v>5.5</v>
      </c>
      <c r="M58" s="63">
        <v>0</v>
      </c>
      <c r="N58" s="63">
        <v>10</v>
      </c>
      <c r="O58" s="64">
        <f t="shared" si="22"/>
        <v>26.5</v>
      </c>
      <c r="P58" s="65">
        <f t="shared" ca="1" si="23"/>
        <v>47.699999999999996</v>
      </c>
      <c r="Q58" s="59">
        <f t="shared" ca="1" si="21"/>
        <v>282.95999999999998</v>
      </c>
      <c r="R58" s="60"/>
      <c r="S58" s="66"/>
    </row>
    <row r="59" spans="1:19" outlineLevel="1">
      <c r="A59" s="60"/>
      <c r="B59" s="58">
        <f>B57</f>
        <v>3</v>
      </c>
      <c r="C59" s="9"/>
      <c r="D59" s="55" t="s">
        <v>10</v>
      </c>
      <c r="E59" s="68">
        <f ca="1">SUM(E53:E58)</f>
        <v>15.3</v>
      </c>
      <c r="F59" s="69"/>
      <c r="G59" s="69"/>
      <c r="H59" s="69"/>
      <c r="I59" s="69"/>
      <c r="J59" s="69"/>
      <c r="K59" s="69"/>
      <c r="L59" s="70"/>
      <c r="M59" s="69"/>
      <c r="N59" s="69"/>
      <c r="O59" s="71"/>
      <c r="P59" s="72">
        <f ca="1">SUM(P53:P58)</f>
        <v>282.95999999999998</v>
      </c>
      <c r="Q59" s="59">
        <f ca="1">Q57</f>
        <v>282.95999999999998</v>
      </c>
      <c r="R59" s="60"/>
      <c r="S59" s="66"/>
    </row>
    <row r="60" spans="1:19" s="57" customFormat="1">
      <c r="A60" s="50">
        <v>7</v>
      </c>
      <c r="B60" s="51">
        <f>'[1]СТАРТ+ '!B12</f>
        <v>2</v>
      </c>
      <c r="C60" s="52" t="str">
        <f>'[1]СТАРТ+ '!C12</f>
        <v>Гурин Никита,2004,КМС,Тольятти,МБУДОКСДЮСШОР№10"Олимп"</v>
      </c>
      <c r="D60" s="50"/>
      <c r="E60" s="50"/>
      <c r="F60" s="52"/>
      <c r="G60" s="52"/>
      <c r="H60" s="52"/>
      <c r="I60" s="52"/>
      <c r="J60" s="52"/>
      <c r="K60" s="52"/>
      <c r="L60" s="53"/>
      <c r="M60" s="52"/>
      <c r="N60" s="52"/>
      <c r="O60" s="52"/>
      <c r="P60" s="50"/>
      <c r="Q60" s="54">
        <f ca="1">SUM(P68)</f>
        <v>276.54000000000002</v>
      </c>
      <c r="R60" s="55"/>
      <c r="S60" s="56" t="str">
        <f>'[1]СТАРТ+ '!R12</f>
        <v>Мартынов А.В.</v>
      </c>
    </row>
    <row r="61" spans="1:19" s="57" customFormat="1" ht="12.75">
      <c r="A61" s="50"/>
      <c r="B61" s="58">
        <f t="shared" ref="B61:B67" si="24">B60</f>
        <v>2</v>
      </c>
      <c r="C61" s="52" t="str">
        <f>'[1]СТАРТ+ '!C13</f>
        <v>Мартынов Алексей,2005,КМС,Тольятти,МБУДОКСДЮСШОР№10"Олимп"</v>
      </c>
      <c r="D61" s="50"/>
      <c r="E61" s="50"/>
      <c r="F61" s="52"/>
      <c r="G61" s="52"/>
      <c r="H61" s="52"/>
      <c r="I61" s="52"/>
      <c r="J61" s="52"/>
      <c r="K61" s="52"/>
      <c r="L61" s="53"/>
      <c r="M61" s="52"/>
      <c r="N61" s="52"/>
      <c r="O61" s="52"/>
      <c r="P61" s="50"/>
      <c r="Q61" s="59">
        <f t="shared" ref="Q61:Q67" ca="1" si="25">Q60</f>
        <v>276.54000000000002</v>
      </c>
      <c r="R61" s="60"/>
      <c r="S61" s="56" t="str">
        <f>'[1]СТАРТ+ '!R13</f>
        <v>Мартынов А.В.</v>
      </c>
    </row>
    <row r="62" spans="1:19" outlineLevel="1">
      <c r="A62" s="60"/>
      <c r="B62" s="58">
        <f t="shared" si="24"/>
        <v>2</v>
      </c>
      <c r="C62" s="61"/>
      <c r="D62" s="50" t="str">
        <f>'[1]СТАРТ+ '!C14</f>
        <v>401в</v>
      </c>
      <c r="E62" s="62">
        <f>'[1]СТАРТ+ '!D14</f>
        <v>2</v>
      </c>
      <c r="F62" s="63">
        <v>7</v>
      </c>
      <c r="G62" s="63">
        <v>6.5</v>
      </c>
      <c r="H62" s="63">
        <v>7</v>
      </c>
      <c r="I62" s="63">
        <v>7</v>
      </c>
      <c r="J62" s="63">
        <v>7.5</v>
      </c>
      <c r="K62" s="63">
        <v>7.5</v>
      </c>
      <c r="L62" s="63">
        <v>7.5</v>
      </c>
      <c r="M62" s="63">
        <v>0</v>
      </c>
      <c r="N62" s="63">
        <v>10</v>
      </c>
      <c r="O62" s="64">
        <f t="shared" ref="O62:O67" si="26">(SUM(F62:I62) -MAX(F62:I62)-MIN(F62:I62)+(SUM(J62:N62) -MAX(J62:N62)-MIN(J62:N62)))</f>
        <v>36.5</v>
      </c>
      <c r="P62" s="65">
        <f t="shared" ref="P62:P67" si="27">PRODUCT(O62/5*3*E62)</f>
        <v>43.8</v>
      </c>
      <c r="Q62" s="59">
        <f t="shared" ca="1" si="25"/>
        <v>276.54000000000002</v>
      </c>
      <c r="R62" s="60"/>
      <c r="S62" s="66"/>
    </row>
    <row r="63" spans="1:19" outlineLevel="1">
      <c r="A63" s="60"/>
      <c r="B63" s="58">
        <f t="shared" si="24"/>
        <v>2</v>
      </c>
      <c r="C63" s="61"/>
      <c r="D63" s="50" t="str">
        <f>'[1]СТАРТ+ '!E14</f>
        <v>5132д</v>
      </c>
      <c r="E63" s="62">
        <f>'[1]СТАРТ+ '!F14</f>
        <v>2</v>
      </c>
      <c r="F63" s="63">
        <v>6.5</v>
      </c>
      <c r="G63" s="63">
        <v>6</v>
      </c>
      <c r="H63" s="63">
        <v>7</v>
      </c>
      <c r="I63" s="63">
        <v>6.5</v>
      </c>
      <c r="J63" s="63">
        <v>7</v>
      </c>
      <c r="K63" s="63">
        <v>7</v>
      </c>
      <c r="L63" s="63">
        <v>7</v>
      </c>
      <c r="M63" s="63">
        <v>0</v>
      </c>
      <c r="N63" s="63">
        <v>10</v>
      </c>
      <c r="O63" s="64">
        <f t="shared" si="26"/>
        <v>34</v>
      </c>
      <c r="P63" s="65">
        <f t="shared" si="27"/>
        <v>40.799999999999997</v>
      </c>
      <c r="Q63" s="59">
        <f t="shared" ca="1" si="25"/>
        <v>276.54000000000002</v>
      </c>
      <c r="R63" s="60"/>
      <c r="S63" s="66"/>
    </row>
    <row r="64" spans="1:19" outlineLevel="1">
      <c r="A64" s="60"/>
      <c r="B64" s="58">
        <f t="shared" si="24"/>
        <v>2</v>
      </c>
      <c r="C64" s="61"/>
      <c r="D64" s="50" t="str">
        <f>'[1]СТАРТ+ '!G14</f>
        <v>105в</v>
      </c>
      <c r="E64" s="62">
        <f ca="1">'[1]СТАРТ+ '!H14</f>
        <v>2.4</v>
      </c>
      <c r="F64" s="63">
        <v>5.5</v>
      </c>
      <c r="G64" s="63">
        <v>5.5</v>
      </c>
      <c r="H64" s="63">
        <v>6.5</v>
      </c>
      <c r="I64" s="63">
        <v>7</v>
      </c>
      <c r="J64" s="63">
        <v>7.5</v>
      </c>
      <c r="K64" s="63">
        <v>7</v>
      </c>
      <c r="L64" s="63">
        <v>7</v>
      </c>
      <c r="M64" s="63">
        <v>0</v>
      </c>
      <c r="N64" s="63">
        <v>10</v>
      </c>
      <c r="O64" s="64">
        <f t="shared" si="26"/>
        <v>33.5</v>
      </c>
      <c r="P64" s="65">
        <f t="shared" ca="1" si="27"/>
        <v>48.24</v>
      </c>
      <c r="Q64" s="59">
        <f t="shared" ca="1" si="25"/>
        <v>276.54000000000002</v>
      </c>
      <c r="R64" s="60"/>
      <c r="S64" s="66"/>
    </row>
    <row r="65" spans="1:19" outlineLevel="1">
      <c r="A65" s="60"/>
      <c r="B65" s="58">
        <f t="shared" si="24"/>
        <v>2</v>
      </c>
      <c r="C65" s="61"/>
      <c r="D65" s="50" t="str">
        <f>'[1]СТАРТ+ '!I14</f>
        <v>305с</v>
      </c>
      <c r="E65" s="62">
        <f ca="1">'[1]СТАРТ+ '!J14</f>
        <v>2.8</v>
      </c>
      <c r="F65" s="63">
        <v>4</v>
      </c>
      <c r="G65" s="63">
        <v>3.5</v>
      </c>
      <c r="H65" s="63">
        <v>7.5</v>
      </c>
      <c r="I65" s="63">
        <v>7</v>
      </c>
      <c r="J65" s="63">
        <v>4.5</v>
      </c>
      <c r="K65" s="63">
        <v>6</v>
      </c>
      <c r="L65" s="63">
        <v>6</v>
      </c>
      <c r="M65" s="63">
        <v>0</v>
      </c>
      <c r="N65" s="63">
        <v>10</v>
      </c>
      <c r="O65" s="64">
        <f t="shared" si="26"/>
        <v>27.5</v>
      </c>
      <c r="P65" s="65">
        <f t="shared" ca="1" si="27"/>
        <v>46.199999999999996</v>
      </c>
      <c r="Q65" s="59">
        <f t="shared" ca="1" si="25"/>
        <v>276.54000000000002</v>
      </c>
      <c r="R65" s="60"/>
      <c r="S65" s="66"/>
    </row>
    <row r="66" spans="1:19" outlineLevel="1">
      <c r="A66" s="60"/>
      <c r="B66" s="58">
        <f t="shared" si="24"/>
        <v>2</v>
      </c>
      <c r="C66" s="67"/>
      <c r="D66" s="50" t="str">
        <f>'[1]СТАРТ+ '!K14</f>
        <v>405с</v>
      </c>
      <c r="E66" s="62">
        <f ca="1">'[1]СТАРТ+ '!L14</f>
        <v>2.7</v>
      </c>
      <c r="F66" s="63">
        <v>4.5</v>
      </c>
      <c r="G66" s="63">
        <v>5</v>
      </c>
      <c r="H66" s="63">
        <v>5</v>
      </c>
      <c r="I66" s="63">
        <v>4.5</v>
      </c>
      <c r="J66" s="63">
        <v>6</v>
      </c>
      <c r="K66" s="63">
        <v>5.5</v>
      </c>
      <c r="L66" s="63">
        <v>6</v>
      </c>
      <c r="M66" s="63">
        <v>0</v>
      </c>
      <c r="N66" s="63">
        <v>10</v>
      </c>
      <c r="O66" s="64">
        <f t="shared" si="26"/>
        <v>27</v>
      </c>
      <c r="P66" s="65">
        <f t="shared" ca="1" si="27"/>
        <v>43.740000000000009</v>
      </c>
      <c r="Q66" s="59">
        <f t="shared" ca="1" si="25"/>
        <v>276.54000000000002</v>
      </c>
      <c r="R66" s="60"/>
      <c r="S66" s="66"/>
    </row>
    <row r="67" spans="1:19" outlineLevel="1">
      <c r="A67" s="60"/>
      <c r="B67" s="58">
        <f t="shared" si="24"/>
        <v>2</v>
      </c>
      <c r="C67" s="67"/>
      <c r="D67" s="50" t="str">
        <f>'[1]СТАРТ+ '!M14</f>
        <v>205с</v>
      </c>
      <c r="E67" s="62">
        <f ca="1">'[1]СТАРТ+ '!N14</f>
        <v>2.8</v>
      </c>
      <c r="F67" s="63">
        <v>6</v>
      </c>
      <c r="G67" s="63">
        <v>6</v>
      </c>
      <c r="H67" s="63">
        <v>5</v>
      </c>
      <c r="I67" s="63">
        <v>4.5</v>
      </c>
      <c r="J67" s="63">
        <v>7</v>
      </c>
      <c r="K67" s="63">
        <v>7</v>
      </c>
      <c r="L67" s="63">
        <v>7</v>
      </c>
      <c r="M67" s="63">
        <v>0</v>
      </c>
      <c r="N67" s="63">
        <v>10</v>
      </c>
      <c r="O67" s="64">
        <f t="shared" si="26"/>
        <v>32</v>
      </c>
      <c r="P67" s="65">
        <f t="shared" ca="1" si="27"/>
        <v>53.760000000000005</v>
      </c>
      <c r="Q67" s="59">
        <f t="shared" ca="1" si="25"/>
        <v>276.54000000000002</v>
      </c>
      <c r="R67" s="60"/>
      <c r="S67" s="66"/>
    </row>
    <row r="68" spans="1:19" outlineLevel="1">
      <c r="A68" s="60"/>
      <c r="B68" s="58">
        <f>B66</f>
        <v>2</v>
      </c>
      <c r="C68" s="9"/>
      <c r="D68" s="55" t="s">
        <v>10</v>
      </c>
      <c r="E68" s="68">
        <f ca="1">SUM(E62:E67)</f>
        <v>14.7</v>
      </c>
      <c r="F68" s="69"/>
      <c r="G68" s="69"/>
      <c r="H68" s="69"/>
      <c r="I68" s="69"/>
      <c r="J68" s="69"/>
      <c r="K68" s="69"/>
      <c r="L68" s="70"/>
      <c r="M68" s="69"/>
      <c r="N68" s="69"/>
      <c r="O68" s="71"/>
      <c r="P68" s="72">
        <f ca="1">SUM(P62:P67)</f>
        <v>276.54000000000002</v>
      </c>
      <c r="Q68" s="59">
        <f ca="1">Q66</f>
        <v>276.54000000000002</v>
      </c>
      <c r="R68" s="60"/>
      <c r="S68" s="66"/>
    </row>
    <row r="69" spans="1:19" s="57" customFormat="1">
      <c r="A69" s="50">
        <v>8</v>
      </c>
      <c r="B69" s="51">
        <f>'[1]СТАРТ+ '!B93</f>
        <v>11</v>
      </c>
      <c r="C69" s="52" t="str">
        <f>'[1]СТАРТ+ '!C93</f>
        <v>Клюкин Денис,1995,МС,Руза,СШОР</v>
      </c>
      <c r="D69" s="50"/>
      <c r="E69" s="50"/>
      <c r="F69" s="52"/>
      <c r="G69" s="52"/>
      <c r="H69" s="52"/>
      <c r="I69" s="52"/>
      <c r="J69" s="52"/>
      <c r="K69" s="52"/>
      <c r="L69" s="53"/>
      <c r="M69" s="52"/>
      <c r="N69" s="52"/>
      <c r="O69" s="52"/>
      <c r="P69" s="50"/>
      <c r="Q69" s="54">
        <f ca="1">SUM(P77)</f>
        <v>242.7</v>
      </c>
      <c r="R69" s="55"/>
      <c r="S69" s="56" t="str">
        <f>'[1]СТАРТ+ '!R93</f>
        <v>Косырев А.В.
Толмачева И.В.
Кайзер И.М.</v>
      </c>
    </row>
    <row r="70" spans="1:19" s="57" customFormat="1" ht="12.75">
      <c r="A70" s="50"/>
      <c r="B70" s="58">
        <f t="shared" ref="B70:B76" si="28">B69</f>
        <v>11</v>
      </c>
      <c r="C70" s="52" t="str">
        <f>'[1]СТАРТ+ '!C94</f>
        <v>Шпанов Артём,1996,МС,Саратов,СШОР-11</v>
      </c>
      <c r="D70" s="50"/>
      <c r="E70" s="50"/>
      <c r="F70" s="52"/>
      <c r="G70" s="52"/>
      <c r="H70" s="52"/>
      <c r="I70" s="52"/>
      <c r="J70" s="52"/>
      <c r="K70" s="52"/>
      <c r="L70" s="53"/>
      <c r="M70" s="52"/>
      <c r="N70" s="52"/>
      <c r="O70" s="52"/>
      <c r="P70" s="50"/>
      <c r="Q70" s="59">
        <f t="shared" ref="Q70:Q76" ca="1" si="29">Q69</f>
        <v>242.7</v>
      </c>
      <c r="R70" s="60"/>
      <c r="S70" s="56" t="str">
        <f>'[1]СТАРТ+ '!R94</f>
        <v>Столбов А.Н.</v>
      </c>
    </row>
    <row r="71" spans="1:19" outlineLevel="1">
      <c r="A71" s="60"/>
      <c r="B71" s="58">
        <f t="shared" si="28"/>
        <v>11</v>
      </c>
      <c r="C71" s="61"/>
      <c r="D71" s="50" t="str">
        <f>'[1]СТАРТ+ '!C95</f>
        <v>101в</v>
      </c>
      <c r="E71" s="62">
        <f>'[1]СТАРТ+ '!D95</f>
        <v>2</v>
      </c>
      <c r="F71" s="63">
        <v>7.5</v>
      </c>
      <c r="G71" s="63">
        <v>7.5</v>
      </c>
      <c r="H71" s="63">
        <v>7</v>
      </c>
      <c r="I71" s="63">
        <v>6.5</v>
      </c>
      <c r="J71" s="63">
        <v>7.5</v>
      </c>
      <c r="K71" s="63">
        <v>7</v>
      </c>
      <c r="L71" s="63">
        <v>8</v>
      </c>
      <c r="M71" s="63">
        <v>0</v>
      </c>
      <c r="N71" s="63">
        <v>10</v>
      </c>
      <c r="O71" s="64">
        <f t="shared" ref="O71:O76" si="30">(SUM(F71:I71) -MAX(F71:I71)-MIN(F71:I71)+(SUM(J71:N71) -MAX(J71:N71)-MIN(J71:N71)))</f>
        <v>37</v>
      </c>
      <c r="P71" s="65">
        <f t="shared" ref="P71:P76" si="31">PRODUCT(O71/5*3*E71)</f>
        <v>44.400000000000006</v>
      </c>
      <c r="Q71" s="59">
        <f t="shared" ca="1" si="29"/>
        <v>242.7</v>
      </c>
      <c r="R71" s="60"/>
      <c r="S71" s="66"/>
    </row>
    <row r="72" spans="1:19" outlineLevel="1">
      <c r="A72" s="60"/>
      <c r="B72" s="58">
        <f t="shared" si="28"/>
        <v>11</v>
      </c>
      <c r="C72" s="61"/>
      <c r="D72" s="50" t="str">
        <f>'[1]СТАРТ+ '!E95</f>
        <v>201в</v>
      </c>
      <c r="E72" s="62">
        <f>'[1]СТАРТ+ '!F95</f>
        <v>2</v>
      </c>
      <c r="F72" s="63">
        <v>6</v>
      </c>
      <c r="G72" s="63">
        <v>6.5</v>
      </c>
      <c r="H72" s="63">
        <v>6.5</v>
      </c>
      <c r="I72" s="63">
        <v>6</v>
      </c>
      <c r="J72" s="63">
        <v>8</v>
      </c>
      <c r="K72" s="63">
        <v>7</v>
      </c>
      <c r="L72" s="63">
        <v>8</v>
      </c>
      <c r="M72" s="63">
        <v>0</v>
      </c>
      <c r="N72" s="63">
        <v>10</v>
      </c>
      <c r="O72" s="64">
        <f t="shared" si="30"/>
        <v>35.5</v>
      </c>
      <c r="P72" s="65">
        <f t="shared" si="31"/>
        <v>42.599999999999994</v>
      </c>
      <c r="Q72" s="59">
        <f t="shared" ca="1" si="29"/>
        <v>242.7</v>
      </c>
      <c r="R72" s="60"/>
      <c r="S72" s="66"/>
    </row>
    <row r="73" spans="1:19" outlineLevel="1">
      <c r="A73" s="60"/>
      <c r="B73" s="58">
        <f t="shared" si="28"/>
        <v>11</v>
      </c>
      <c r="C73" s="61"/>
      <c r="D73" s="50" t="str">
        <f>'[1]СТАРТ+ '!G95</f>
        <v>301в</v>
      </c>
      <c r="E73" s="62">
        <f ca="1">'[1]СТАРТ+ '!H95</f>
        <v>1.9</v>
      </c>
      <c r="F73" s="63">
        <v>6.5</v>
      </c>
      <c r="G73" s="63">
        <v>6</v>
      </c>
      <c r="H73" s="63">
        <v>6.5</v>
      </c>
      <c r="I73" s="63">
        <v>6</v>
      </c>
      <c r="J73" s="63">
        <v>7</v>
      </c>
      <c r="K73" s="63">
        <v>6</v>
      </c>
      <c r="L73" s="63">
        <v>7</v>
      </c>
      <c r="M73" s="63">
        <v>0</v>
      </c>
      <c r="N73" s="63">
        <v>10</v>
      </c>
      <c r="O73" s="64">
        <f t="shared" si="30"/>
        <v>32.5</v>
      </c>
      <c r="P73" s="65">
        <f t="shared" ca="1" si="31"/>
        <v>37.049999999999997</v>
      </c>
      <c r="Q73" s="59">
        <f t="shared" ca="1" si="29"/>
        <v>242.7</v>
      </c>
      <c r="R73" s="60"/>
      <c r="S73" s="66"/>
    </row>
    <row r="74" spans="1:19" outlineLevel="1">
      <c r="A74" s="60"/>
      <c r="B74" s="58">
        <f t="shared" si="28"/>
        <v>11</v>
      </c>
      <c r="C74" s="61"/>
      <c r="D74" s="50" t="str">
        <f>'[1]СТАРТ+ '!I95</f>
        <v>401в</v>
      </c>
      <c r="E74" s="62">
        <f ca="1">'[1]СТАРТ+ '!J95</f>
        <v>1.4</v>
      </c>
      <c r="F74" s="63">
        <v>7</v>
      </c>
      <c r="G74" s="63">
        <v>7.5</v>
      </c>
      <c r="H74" s="63">
        <v>7</v>
      </c>
      <c r="I74" s="63">
        <v>7.5</v>
      </c>
      <c r="J74" s="63">
        <v>7.5</v>
      </c>
      <c r="K74" s="63">
        <v>7.5</v>
      </c>
      <c r="L74" s="63">
        <v>7.5</v>
      </c>
      <c r="M74" s="63">
        <v>0</v>
      </c>
      <c r="N74" s="63">
        <v>10</v>
      </c>
      <c r="O74" s="64">
        <f t="shared" si="30"/>
        <v>37</v>
      </c>
      <c r="P74" s="65">
        <f t="shared" ca="1" si="31"/>
        <v>31.080000000000002</v>
      </c>
      <c r="Q74" s="59">
        <f t="shared" ca="1" si="29"/>
        <v>242.7</v>
      </c>
      <c r="R74" s="60"/>
      <c r="S74" s="66"/>
    </row>
    <row r="75" spans="1:19" outlineLevel="1">
      <c r="A75" s="60"/>
      <c r="B75" s="58">
        <f t="shared" si="28"/>
        <v>11</v>
      </c>
      <c r="C75" s="67"/>
      <c r="D75" s="50" t="str">
        <f>'[1]СТАРТ+ '!K95</f>
        <v>5132д</v>
      </c>
      <c r="E75" s="62">
        <f ca="1">'[1]СТАРТ+ '!L95</f>
        <v>2.1</v>
      </c>
      <c r="F75" s="63">
        <v>6</v>
      </c>
      <c r="G75" s="63">
        <v>5.5</v>
      </c>
      <c r="H75" s="63">
        <v>7</v>
      </c>
      <c r="I75" s="63">
        <v>7</v>
      </c>
      <c r="J75" s="63">
        <v>7</v>
      </c>
      <c r="K75" s="63">
        <v>6.5</v>
      </c>
      <c r="L75" s="63">
        <v>7.5</v>
      </c>
      <c r="M75" s="63">
        <v>0</v>
      </c>
      <c r="N75" s="63">
        <v>10</v>
      </c>
      <c r="O75" s="64">
        <f t="shared" si="30"/>
        <v>34</v>
      </c>
      <c r="P75" s="65">
        <f t="shared" ca="1" si="31"/>
        <v>42.839999999999996</v>
      </c>
      <c r="Q75" s="59">
        <f t="shared" ca="1" si="29"/>
        <v>242.7</v>
      </c>
      <c r="R75" s="60"/>
      <c r="S75" s="66"/>
    </row>
    <row r="76" spans="1:19" outlineLevel="1">
      <c r="A76" s="60"/>
      <c r="B76" s="58">
        <f t="shared" si="28"/>
        <v>11</v>
      </c>
      <c r="C76" s="67"/>
      <c r="D76" s="50" t="str">
        <f>'[1]СТАРТ+ '!M95</f>
        <v>403в</v>
      </c>
      <c r="E76" s="62">
        <f ca="1">'[1]СТАРТ+ '!N95</f>
        <v>2.1</v>
      </c>
      <c r="F76" s="63">
        <v>7</v>
      </c>
      <c r="G76" s="63">
        <v>6.5</v>
      </c>
      <c r="H76" s="63">
        <v>6.5</v>
      </c>
      <c r="I76" s="63">
        <v>6.5</v>
      </c>
      <c r="J76" s="63">
        <v>7.5</v>
      </c>
      <c r="K76" s="63">
        <v>7.5</v>
      </c>
      <c r="L76" s="63">
        <v>7.5</v>
      </c>
      <c r="M76" s="63">
        <v>0</v>
      </c>
      <c r="N76" s="63">
        <v>10</v>
      </c>
      <c r="O76" s="64">
        <f t="shared" si="30"/>
        <v>35.5</v>
      </c>
      <c r="P76" s="65">
        <f t="shared" ca="1" si="31"/>
        <v>44.73</v>
      </c>
      <c r="Q76" s="59">
        <f t="shared" ca="1" si="29"/>
        <v>242.7</v>
      </c>
      <c r="R76" s="60"/>
      <c r="S76" s="66"/>
    </row>
    <row r="77" spans="1:19" outlineLevel="1">
      <c r="A77" s="60"/>
      <c r="B77" s="58">
        <f>B75</f>
        <v>11</v>
      </c>
      <c r="C77" s="9"/>
      <c r="D77" s="55" t="s">
        <v>10</v>
      </c>
      <c r="E77" s="68">
        <f ca="1">SUM(E71:E76)</f>
        <v>11.5</v>
      </c>
      <c r="F77" s="69"/>
      <c r="G77" s="69"/>
      <c r="H77" s="69"/>
      <c r="I77" s="69"/>
      <c r="J77" s="69"/>
      <c r="K77" s="69"/>
      <c r="L77" s="70"/>
      <c r="M77" s="69"/>
      <c r="N77" s="69"/>
      <c r="O77" s="71"/>
      <c r="P77" s="72">
        <f ca="1">SUM(P71:P76)</f>
        <v>242.7</v>
      </c>
      <c r="Q77" s="59">
        <f ca="1">Q75</f>
        <v>242.7</v>
      </c>
      <c r="R77" s="60"/>
      <c r="S77" s="66"/>
    </row>
    <row r="78" spans="1:19" s="57" customFormat="1">
      <c r="A78" s="50">
        <v>9</v>
      </c>
      <c r="B78" s="51">
        <f>'[1]СТАРТ+ '!B30</f>
        <v>4</v>
      </c>
      <c r="C78" s="52" t="str">
        <f>'[1]СТАРТ+ '!C30</f>
        <v>Найман Николай,2004,КМС,Челябинск,МБУ СШОР-7</v>
      </c>
      <c r="D78" s="50"/>
      <c r="E78" s="50"/>
      <c r="F78" s="52"/>
      <c r="G78" s="52"/>
      <c r="H78" s="52"/>
      <c r="I78" s="52"/>
      <c r="J78" s="52"/>
      <c r="K78" s="52"/>
      <c r="L78" s="53"/>
      <c r="M78" s="52"/>
      <c r="N78" s="52"/>
      <c r="O78" s="52"/>
      <c r="P78" s="50"/>
      <c r="Q78" s="54">
        <f ca="1">SUM(P86)</f>
        <v>240.36</v>
      </c>
      <c r="R78" s="55"/>
      <c r="S78" s="56" t="str">
        <f>'[1]СТАРТ+ '!R30</f>
        <v>Пирожков Ю.В.
Остальцева А.Ю.</v>
      </c>
    </row>
    <row r="79" spans="1:19" s="57" customFormat="1" ht="12.75">
      <c r="A79" s="50"/>
      <c r="B79" s="58">
        <f t="shared" ref="B79:B85" si="32">B78</f>
        <v>4</v>
      </c>
      <c r="C79" s="52" t="str">
        <f>'[1]СТАРТ+ '!C31</f>
        <v>Корсаков Кирилл,2005,II,Челябинск,МБУ СШОР-7</v>
      </c>
      <c r="D79" s="50"/>
      <c r="E79" s="50"/>
      <c r="F79" s="52"/>
      <c r="G79" s="52"/>
      <c r="H79" s="52"/>
      <c r="I79" s="52"/>
      <c r="J79" s="52"/>
      <c r="K79" s="52"/>
      <c r="L79" s="53"/>
      <c r="M79" s="52"/>
      <c r="N79" s="52"/>
      <c r="O79" s="52"/>
      <c r="P79" s="50"/>
      <c r="Q79" s="59">
        <f t="shared" ref="Q79:Q85" ca="1" si="33">Q78</f>
        <v>240.36</v>
      </c>
      <c r="R79" s="60"/>
      <c r="S79" s="56" t="str">
        <f>'[1]СТАРТ+ '!R31</f>
        <v>Пирожков Ю.В.
Остальцева А.Ю.</v>
      </c>
    </row>
    <row r="80" spans="1:19" outlineLevel="1">
      <c r="A80" s="60"/>
      <c r="B80" s="58">
        <f t="shared" si="32"/>
        <v>4</v>
      </c>
      <c r="C80" s="61"/>
      <c r="D80" s="50" t="str">
        <f>'[1]СТАРТ+ '!C32</f>
        <v>201в</v>
      </c>
      <c r="E80" s="62">
        <f>'[1]СТАРТ+ '!D32</f>
        <v>2</v>
      </c>
      <c r="F80" s="63">
        <v>5.5</v>
      </c>
      <c r="G80" s="63">
        <v>5.5</v>
      </c>
      <c r="H80" s="63">
        <v>6</v>
      </c>
      <c r="I80" s="63">
        <v>6</v>
      </c>
      <c r="J80" s="63">
        <v>7</v>
      </c>
      <c r="K80" s="63">
        <v>7</v>
      </c>
      <c r="L80" s="63">
        <v>7</v>
      </c>
      <c r="M80" s="63">
        <v>0</v>
      </c>
      <c r="N80" s="63">
        <v>10</v>
      </c>
      <c r="O80" s="64">
        <f t="shared" ref="O80:O85" si="34">(SUM(F80:I80) -MAX(F80:I80)-MIN(F80:I80)+(SUM(J80:N80) -MAX(J80:N80)-MIN(J80:N80)))</f>
        <v>32.5</v>
      </c>
      <c r="P80" s="65">
        <f t="shared" ref="P80:P85" si="35">PRODUCT(O80/5*3*E80)</f>
        <v>39</v>
      </c>
      <c r="Q80" s="59">
        <f t="shared" ca="1" si="33"/>
        <v>240.36</v>
      </c>
      <c r="R80" s="60"/>
      <c r="S80" s="66"/>
    </row>
    <row r="81" spans="1:19" outlineLevel="1">
      <c r="A81" s="60"/>
      <c r="B81" s="58">
        <f t="shared" si="32"/>
        <v>4</v>
      </c>
      <c r="C81" s="61"/>
      <c r="D81" s="50" t="str">
        <f>'[1]СТАРТ+ '!E32</f>
        <v>301в</v>
      </c>
      <c r="E81" s="62">
        <f>'[1]СТАРТ+ '!F32</f>
        <v>2</v>
      </c>
      <c r="F81" s="63">
        <v>6</v>
      </c>
      <c r="G81" s="63">
        <v>6</v>
      </c>
      <c r="H81" s="63">
        <v>4</v>
      </c>
      <c r="I81" s="63">
        <v>4</v>
      </c>
      <c r="J81" s="63">
        <v>5.5</v>
      </c>
      <c r="K81" s="63">
        <v>5</v>
      </c>
      <c r="L81" s="63">
        <v>6</v>
      </c>
      <c r="M81" s="63">
        <v>0</v>
      </c>
      <c r="N81" s="63">
        <v>10</v>
      </c>
      <c r="O81" s="64">
        <f t="shared" si="34"/>
        <v>26.5</v>
      </c>
      <c r="P81" s="65">
        <f t="shared" si="35"/>
        <v>31.799999999999997</v>
      </c>
      <c r="Q81" s="59">
        <f t="shared" ca="1" si="33"/>
        <v>240.36</v>
      </c>
      <c r="R81" s="60"/>
      <c r="S81" s="66"/>
    </row>
    <row r="82" spans="1:19" outlineLevel="1">
      <c r="A82" s="60"/>
      <c r="B82" s="58">
        <f t="shared" si="32"/>
        <v>4</v>
      </c>
      <c r="C82" s="61"/>
      <c r="D82" s="50" t="str">
        <f>'[1]СТАРТ+ '!G32</f>
        <v>403в</v>
      </c>
      <c r="E82" s="62">
        <f ca="1">'[1]СТАРТ+ '!H32</f>
        <v>2.1</v>
      </c>
      <c r="F82" s="63">
        <v>7</v>
      </c>
      <c r="G82" s="63">
        <v>6.5</v>
      </c>
      <c r="H82" s="63">
        <v>6.5</v>
      </c>
      <c r="I82" s="63">
        <v>6</v>
      </c>
      <c r="J82" s="63">
        <v>7</v>
      </c>
      <c r="K82" s="63">
        <v>7</v>
      </c>
      <c r="L82" s="63">
        <v>8</v>
      </c>
      <c r="M82" s="63">
        <v>0</v>
      </c>
      <c r="N82" s="63">
        <v>10</v>
      </c>
      <c r="O82" s="64">
        <f t="shared" si="34"/>
        <v>35</v>
      </c>
      <c r="P82" s="65">
        <f t="shared" ca="1" si="35"/>
        <v>44.1</v>
      </c>
      <c r="Q82" s="59">
        <f t="shared" ca="1" si="33"/>
        <v>240.36</v>
      </c>
      <c r="R82" s="60"/>
      <c r="S82" s="66"/>
    </row>
    <row r="83" spans="1:19" outlineLevel="1">
      <c r="A83" s="60"/>
      <c r="B83" s="58">
        <f t="shared" si="32"/>
        <v>4</v>
      </c>
      <c r="C83" s="61"/>
      <c r="D83" s="50" t="str">
        <f>'[1]СТАРТ+ '!I32</f>
        <v>405с</v>
      </c>
      <c r="E83" s="62">
        <f ca="1">'[1]СТАРТ+ '!J32</f>
        <v>2.7</v>
      </c>
      <c r="F83" s="63">
        <v>5</v>
      </c>
      <c r="G83" s="63">
        <v>5.5</v>
      </c>
      <c r="H83" s="63">
        <v>5</v>
      </c>
      <c r="I83" s="63">
        <v>4.5</v>
      </c>
      <c r="J83" s="63">
        <v>6</v>
      </c>
      <c r="K83" s="63">
        <v>6</v>
      </c>
      <c r="L83" s="63">
        <v>5.5</v>
      </c>
      <c r="M83" s="63">
        <v>0</v>
      </c>
      <c r="N83" s="63">
        <v>10</v>
      </c>
      <c r="O83" s="64">
        <f t="shared" si="34"/>
        <v>27.5</v>
      </c>
      <c r="P83" s="65">
        <f t="shared" ca="1" si="35"/>
        <v>44.550000000000004</v>
      </c>
      <c r="Q83" s="59">
        <f t="shared" ca="1" si="33"/>
        <v>240.36</v>
      </c>
      <c r="R83" s="60"/>
      <c r="S83" s="66"/>
    </row>
    <row r="84" spans="1:19" outlineLevel="1">
      <c r="A84" s="60"/>
      <c r="B84" s="58">
        <f t="shared" si="32"/>
        <v>4</v>
      </c>
      <c r="C84" s="67"/>
      <c r="D84" s="50" t="str">
        <f>'[1]СТАРТ+ '!K32</f>
        <v>105в</v>
      </c>
      <c r="E84" s="62">
        <f ca="1">'[1]СТАРТ+ '!L32</f>
        <v>2.4</v>
      </c>
      <c r="F84" s="63">
        <v>5.5</v>
      </c>
      <c r="G84" s="63">
        <v>5</v>
      </c>
      <c r="H84" s="63">
        <v>6</v>
      </c>
      <c r="I84" s="63">
        <v>5.5</v>
      </c>
      <c r="J84" s="63">
        <v>6</v>
      </c>
      <c r="K84" s="63">
        <v>6</v>
      </c>
      <c r="L84" s="63">
        <v>6.5</v>
      </c>
      <c r="M84" s="63">
        <v>0</v>
      </c>
      <c r="N84" s="63">
        <v>10</v>
      </c>
      <c r="O84" s="64">
        <f t="shared" si="34"/>
        <v>29.5</v>
      </c>
      <c r="P84" s="65">
        <f t="shared" ca="1" si="35"/>
        <v>42.480000000000004</v>
      </c>
      <c r="Q84" s="59">
        <f t="shared" ca="1" si="33"/>
        <v>240.36</v>
      </c>
      <c r="R84" s="60"/>
      <c r="S84" s="66"/>
    </row>
    <row r="85" spans="1:19" outlineLevel="1">
      <c r="A85" s="60"/>
      <c r="B85" s="58">
        <f t="shared" si="32"/>
        <v>4</v>
      </c>
      <c r="C85" s="67"/>
      <c r="D85" s="50" t="str">
        <f>'[1]СТАРТ+ '!M32</f>
        <v>5132д</v>
      </c>
      <c r="E85" s="62">
        <f ca="1">'[1]СТАРТ+ '!N32</f>
        <v>2.1</v>
      </c>
      <c r="F85" s="63">
        <v>6</v>
      </c>
      <c r="G85" s="63">
        <v>5</v>
      </c>
      <c r="H85" s="63">
        <v>6.5</v>
      </c>
      <c r="I85" s="63">
        <v>6</v>
      </c>
      <c r="J85" s="63">
        <v>6</v>
      </c>
      <c r="K85" s="63">
        <v>6</v>
      </c>
      <c r="L85" s="63">
        <v>6.5</v>
      </c>
      <c r="M85" s="63">
        <v>0</v>
      </c>
      <c r="N85" s="63">
        <v>10</v>
      </c>
      <c r="O85" s="64">
        <f t="shared" si="34"/>
        <v>30.5</v>
      </c>
      <c r="P85" s="65">
        <f t="shared" ca="1" si="35"/>
        <v>38.429999999999993</v>
      </c>
      <c r="Q85" s="59">
        <f t="shared" ca="1" si="33"/>
        <v>240.36</v>
      </c>
      <c r="R85" s="60"/>
      <c r="S85" s="66"/>
    </row>
    <row r="86" spans="1:19" outlineLevel="1">
      <c r="A86" s="60"/>
      <c r="B86" s="58">
        <f>B84</f>
        <v>4</v>
      </c>
      <c r="C86" s="9"/>
      <c r="D86" s="55" t="s">
        <v>10</v>
      </c>
      <c r="E86" s="68">
        <f ca="1">SUM(E80:E85)</f>
        <v>13.3</v>
      </c>
      <c r="F86" s="69"/>
      <c r="G86" s="69"/>
      <c r="H86" s="69"/>
      <c r="I86" s="69"/>
      <c r="J86" s="69"/>
      <c r="K86" s="69"/>
      <c r="L86" s="70"/>
      <c r="M86" s="69"/>
      <c r="N86" s="69"/>
      <c r="O86" s="71"/>
      <c r="P86" s="72">
        <f ca="1">SUM(P80:P85)</f>
        <v>240.36</v>
      </c>
      <c r="Q86" s="59">
        <f ca="1">Q84</f>
        <v>240.36</v>
      </c>
      <c r="R86" s="60"/>
      <c r="S86" s="66"/>
    </row>
    <row r="87" spans="1:19" s="57" customFormat="1">
      <c r="A87" s="50">
        <v>10</v>
      </c>
      <c r="B87" s="51">
        <f>'[1]СТАРТ+ '!B39</f>
        <v>5</v>
      </c>
      <c r="C87" s="52" t="str">
        <f>'[1]СТАРТ+ '!C39</f>
        <v>Едутов Игорь,2004,КМС,С-Петербург,СШОР по ВВС "Невская волна"</v>
      </c>
      <c r="D87" s="50"/>
      <c r="E87" s="50"/>
      <c r="F87" s="52"/>
      <c r="G87" s="52"/>
      <c r="H87" s="52"/>
      <c r="I87" s="52"/>
      <c r="J87" s="52"/>
      <c r="K87" s="52"/>
      <c r="L87" s="53"/>
      <c r="M87" s="52"/>
      <c r="N87" s="52"/>
      <c r="O87" s="52"/>
      <c r="P87" s="50"/>
      <c r="Q87" s="54" t="s">
        <v>13</v>
      </c>
      <c r="R87" s="55"/>
      <c r="S87" s="56" t="str">
        <f>'[1]СТАРТ+ '!R39</f>
        <v>Данюковы Р.В.,С.О.</v>
      </c>
    </row>
    <row r="88" spans="1:19" s="57" customFormat="1" ht="12.75">
      <c r="A88" s="50"/>
      <c r="B88" s="58">
        <f t="shared" ref="B88:B94" si="36">B87</f>
        <v>5</v>
      </c>
      <c r="C88" s="52" t="str">
        <f>'[1]СТАРТ+ '!C40</f>
        <v>Трифонов Сергей,2006,КМС,С-Петербург,СШОР по ВВС "Невская волна"</v>
      </c>
      <c r="D88" s="50"/>
      <c r="E88" s="50"/>
      <c r="F88" s="52"/>
      <c r="G88" s="52"/>
      <c r="H88" s="52"/>
      <c r="I88" s="52"/>
      <c r="J88" s="52"/>
      <c r="K88" s="52"/>
      <c r="L88" s="53"/>
      <c r="M88" s="52"/>
      <c r="N88" s="52"/>
      <c r="O88" s="52"/>
      <c r="P88" s="50"/>
      <c r="Q88" s="59" t="str">
        <f t="shared" ref="Q88:Q94" si="37">Q87</f>
        <v>с/б</v>
      </c>
      <c r="R88" s="60"/>
      <c r="S88" s="56" t="str">
        <f>'[1]СТАРТ+ '!R40</f>
        <v>Данюковы Р.В.,С.О.</v>
      </c>
    </row>
    <row r="89" spans="1:19" hidden="1" outlineLevel="1">
      <c r="A89" s="60"/>
      <c r="B89" s="58">
        <f t="shared" si="36"/>
        <v>5</v>
      </c>
      <c r="C89" s="61"/>
      <c r="D89" s="50" t="str">
        <f>'[1]СТАРТ+ '!C41</f>
        <v>201в</v>
      </c>
      <c r="E89" s="62">
        <f>'[1]СТАРТ+ '!D41</f>
        <v>2</v>
      </c>
      <c r="F89" s="63">
        <v>7.5</v>
      </c>
      <c r="G89" s="63">
        <v>7.5</v>
      </c>
      <c r="H89" s="63">
        <v>7</v>
      </c>
      <c r="I89" s="63">
        <v>7</v>
      </c>
      <c r="J89" s="63">
        <v>8</v>
      </c>
      <c r="K89" s="63">
        <v>7.5</v>
      </c>
      <c r="L89" s="63">
        <v>7.5</v>
      </c>
      <c r="M89" s="63">
        <v>0</v>
      </c>
      <c r="N89" s="63">
        <v>10</v>
      </c>
      <c r="O89" s="64">
        <f t="shared" ref="O89:O94" si="38">(SUM(F89:I89) -MAX(F89:I89)-MIN(F89:I89)+(SUM(J89:N89) -MAX(J89:N89)-MIN(J89:N89)))</f>
        <v>37.5</v>
      </c>
      <c r="P89" s="65">
        <f t="shared" ref="P89:P94" si="39">PRODUCT(O89/5*3*E89)</f>
        <v>45</v>
      </c>
      <c r="Q89" s="59" t="str">
        <f t="shared" si="37"/>
        <v>с/б</v>
      </c>
      <c r="R89" s="60"/>
      <c r="S89" s="66"/>
    </row>
    <row r="90" spans="1:19" hidden="1" outlineLevel="1">
      <c r="A90" s="60"/>
      <c r="B90" s="58">
        <f t="shared" si="36"/>
        <v>5</v>
      </c>
      <c r="C90" s="61"/>
      <c r="D90" s="50" t="str">
        <f>'[1]СТАРТ+ '!E41</f>
        <v>5231д</v>
      </c>
      <c r="E90" s="62">
        <f>'[1]СТАРТ+ '!F41</f>
        <v>2</v>
      </c>
      <c r="F90" s="63">
        <v>7</v>
      </c>
      <c r="G90" s="63">
        <v>6.5</v>
      </c>
      <c r="H90" s="63">
        <v>6</v>
      </c>
      <c r="I90" s="63">
        <v>7</v>
      </c>
      <c r="J90" s="63">
        <v>8</v>
      </c>
      <c r="K90" s="63">
        <v>8</v>
      </c>
      <c r="L90" s="63">
        <v>7.5</v>
      </c>
      <c r="M90" s="63">
        <v>0</v>
      </c>
      <c r="N90" s="63">
        <v>10</v>
      </c>
      <c r="O90" s="64">
        <f t="shared" si="38"/>
        <v>37</v>
      </c>
      <c r="P90" s="65">
        <f t="shared" si="39"/>
        <v>44.400000000000006</v>
      </c>
      <c r="Q90" s="59" t="str">
        <f t="shared" si="37"/>
        <v>с/б</v>
      </c>
      <c r="R90" s="60"/>
      <c r="S90" s="66"/>
    </row>
    <row r="91" spans="1:19" hidden="1" outlineLevel="1">
      <c r="A91" s="60"/>
      <c r="B91" s="58">
        <f t="shared" si="36"/>
        <v>5</v>
      </c>
      <c r="C91" s="61"/>
      <c r="D91" s="50" t="str">
        <f>'[1]СТАРТ+ '!G41</f>
        <v>405с</v>
      </c>
      <c r="E91" s="62">
        <f ca="1">'[1]СТАРТ+ '!H41</f>
        <v>2.7</v>
      </c>
      <c r="F91" s="63">
        <v>7</v>
      </c>
      <c r="G91" s="63">
        <v>6.5</v>
      </c>
      <c r="H91" s="63">
        <v>5</v>
      </c>
      <c r="I91" s="63">
        <v>4</v>
      </c>
      <c r="J91" s="63">
        <v>6.5</v>
      </c>
      <c r="K91" s="63">
        <v>6.5</v>
      </c>
      <c r="L91" s="63">
        <v>6</v>
      </c>
      <c r="M91" s="63">
        <v>0</v>
      </c>
      <c r="N91" s="63">
        <v>10</v>
      </c>
      <c r="O91" s="64">
        <f t="shared" si="38"/>
        <v>30.5</v>
      </c>
      <c r="P91" s="65">
        <f t="shared" ca="1" si="39"/>
        <v>49.41</v>
      </c>
      <c r="Q91" s="59" t="str">
        <f t="shared" si="37"/>
        <v>с/б</v>
      </c>
      <c r="R91" s="60"/>
      <c r="S91" s="66"/>
    </row>
    <row r="92" spans="1:19" hidden="1" outlineLevel="1">
      <c r="A92" s="60"/>
      <c r="B92" s="58">
        <f t="shared" si="36"/>
        <v>5</v>
      </c>
      <c r="C92" s="61"/>
      <c r="D92" s="50" t="str">
        <f>'[1]СТАРТ+ '!I41</f>
        <v>107с</v>
      </c>
      <c r="E92" s="62">
        <f ca="1">'[1]СТАРТ+ '!J41</f>
        <v>2.8</v>
      </c>
      <c r="F92" s="63">
        <v>1.5</v>
      </c>
      <c r="G92" s="63">
        <v>3</v>
      </c>
      <c r="H92" s="63">
        <v>4</v>
      </c>
      <c r="I92" s="63">
        <v>4</v>
      </c>
      <c r="J92" s="63">
        <v>5</v>
      </c>
      <c r="K92" s="63">
        <v>4.5</v>
      </c>
      <c r="L92" s="63">
        <v>4.5</v>
      </c>
      <c r="M92" s="63">
        <v>0</v>
      </c>
      <c r="N92" s="63">
        <v>10</v>
      </c>
      <c r="O92" s="64">
        <f t="shared" si="38"/>
        <v>21</v>
      </c>
      <c r="P92" s="65">
        <f t="shared" ca="1" si="39"/>
        <v>35.28</v>
      </c>
      <c r="Q92" s="59" t="str">
        <f t="shared" si="37"/>
        <v>с/б</v>
      </c>
      <c r="R92" s="60"/>
      <c r="S92" s="66"/>
    </row>
    <row r="93" spans="1:19" hidden="1" outlineLevel="1">
      <c r="A93" s="60"/>
      <c r="B93" s="58">
        <f t="shared" si="36"/>
        <v>5</v>
      </c>
      <c r="C93" s="67"/>
      <c r="D93" s="50" t="str">
        <f>'[1]СТАРТ+ '!K41</f>
        <v>305с</v>
      </c>
      <c r="E93" s="62">
        <f ca="1">'[1]СТАРТ+ '!L41</f>
        <v>2.8</v>
      </c>
      <c r="F93" s="63">
        <v>0</v>
      </c>
      <c r="G93" s="63">
        <v>0</v>
      </c>
      <c r="H93" s="63">
        <v>0</v>
      </c>
      <c r="I93" s="63">
        <v>0</v>
      </c>
      <c r="J93" s="63">
        <v>0</v>
      </c>
      <c r="K93" s="63">
        <v>0</v>
      </c>
      <c r="L93" s="63">
        <v>0</v>
      </c>
      <c r="M93" s="63">
        <v>0</v>
      </c>
      <c r="N93" s="63">
        <v>10</v>
      </c>
      <c r="O93" s="64">
        <f t="shared" si="38"/>
        <v>0</v>
      </c>
      <c r="P93" s="65">
        <f t="shared" ca="1" si="39"/>
        <v>0</v>
      </c>
      <c r="Q93" s="59" t="str">
        <f t="shared" si="37"/>
        <v>с/б</v>
      </c>
      <c r="R93" s="60"/>
      <c r="S93" s="66"/>
    </row>
    <row r="94" spans="1:19" hidden="1" outlineLevel="1">
      <c r="A94" s="60"/>
      <c r="B94" s="58">
        <f t="shared" si="36"/>
        <v>5</v>
      </c>
      <c r="C94" s="67"/>
      <c r="D94" s="50" t="str">
        <f>'[1]СТАРТ+ '!M41</f>
        <v>205в</v>
      </c>
      <c r="E94" s="62">
        <f ca="1">'[1]СТАРТ+ '!N41</f>
        <v>3</v>
      </c>
      <c r="F94" s="63">
        <v>0</v>
      </c>
      <c r="G94" s="63">
        <v>0</v>
      </c>
      <c r="H94" s="63">
        <v>0</v>
      </c>
      <c r="I94" s="63">
        <v>0</v>
      </c>
      <c r="J94" s="63">
        <v>0</v>
      </c>
      <c r="K94" s="63">
        <v>0</v>
      </c>
      <c r="L94" s="63">
        <v>0</v>
      </c>
      <c r="M94" s="63">
        <v>0</v>
      </c>
      <c r="N94" s="63">
        <v>10</v>
      </c>
      <c r="O94" s="64">
        <f t="shared" si="38"/>
        <v>0</v>
      </c>
      <c r="P94" s="65">
        <f t="shared" ca="1" si="39"/>
        <v>0</v>
      </c>
      <c r="Q94" s="59" t="str">
        <f t="shared" si="37"/>
        <v>с/б</v>
      </c>
      <c r="R94" s="60"/>
      <c r="S94" s="66"/>
    </row>
    <row r="95" spans="1:19" hidden="1" outlineLevel="1">
      <c r="A95" s="60"/>
      <c r="B95" s="58">
        <f>B93</f>
        <v>5</v>
      </c>
      <c r="C95" s="9"/>
      <c r="D95" s="55" t="s">
        <v>10</v>
      </c>
      <c r="E95" s="68">
        <f ca="1">SUM(E89:E94)</f>
        <v>15.3</v>
      </c>
      <c r="F95" s="69"/>
      <c r="G95" s="69"/>
      <c r="H95" s="69"/>
      <c r="I95" s="69"/>
      <c r="J95" s="69"/>
      <c r="K95" s="69"/>
      <c r="L95" s="70"/>
      <c r="M95" s="69"/>
      <c r="N95" s="69"/>
      <c r="O95" s="71"/>
      <c r="P95" s="72">
        <f ca="1">SUM(P89:P94)</f>
        <v>174.09</v>
      </c>
      <c r="Q95" s="59" t="str">
        <f>Q93</f>
        <v>с/б</v>
      </c>
      <c r="R95" s="60"/>
      <c r="S95" s="66"/>
    </row>
    <row r="96" spans="1:19" s="57" customFormat="1" collapsed="1">
      <c r="A96" s="50">
        <v>11</v>
      </c>
      <c r="B96" s="51">
        <f>'[1]СТАРТ+ '!B3</f>
        <v>1</v>
      </c>
      <c r="C96" s="52" t="str">
        <f>'[1]СТАРТ+ '!C3</f>
        <v>Канардов Максим,2005,КМС,Екатеринбург,"Дворец молодежи"</v>
      </c>
      <c r="D96" s="50"/>
      <c r="E96" s="50"/>
      <c r="F96" s="52"/>
      <c r="G96" s="52"/>
      <c r="H96" s="52"/>
      <c r="I96" s="52"/>
      <c r="J96" s="52"/>
      <c r="K96" s="52"/>
      <c r="L96" s="53"/>
      <c r="M96" s="52"/>
      <c r="N96" s="52"/>
      <c r="O96" s="52"/>
      <c r="P96" s="50"/>
      <c r="Q96" s="54" t="s">
        <v>13</v>
      </c>
      <c r="R96" s="55"/>
      <c r="S96" s="56" t="str">
        <f>'[1]СТАРТ+ '!R3</f>
        <v>Селезневы А.А.,Л.Н.</v>
      </c>
    </row>
    <row r="97" spans="1:19" s="57" customFormat="1" ht="12.75">
      <c r="A97" s="50"/>
      <c r="B97" s="58">
        <f t="shared" ref="B97:B103" si="40">B96</f>
        <v>1</v>
      </c>
      <c r="C97" s="52" t="str">
        <f>'[1]СТАРТ+ '!C4</f>
        <v>Стрижак Дмитрий,2006,КМС,Екатеринбург,"Дворец молодежи"</v>
      </c>
      <c r="D97" s="50"/>
      <c r="E97" s="50"/>
      <c r="F97" s="52"/>
      <c r="G97" s="52"/>
      <c r="H97" s="52"/>
      <c r="I97" s="52"/>
      <c r="J97" s="52"/>
      <c r="K97" s="52"/>
      <c r="L97" s="53"/>
      <c r="M97" s="52"/>
      <c r="N97" s="52"/>
      <c r="O97" s="52"/>
      <c r="P97" s="50"/>
      <c r="Q97" s="59" t="str">
        <f t="shared" ref="Q97:Q103" si="41">Q96</f>
        <v>с/б</v>
      </c>
      <c r="R97" s="60"/>
      <c r="S97" s="56" t="str">
        <f>'[1]СТАРТ+ '!R4</f>
        <v>Селезневы А.А.,Л.Н.</v>
      </c>
    </row>
    <row r="98" spans="1:19" hidden="1" outlineLevel="1">
      <c r="A98" s="60"/>
      <c r="B98" s="58">
        <f t="shared" si="40"/>
        <v>1</v>
      </c>
      <c r="C98" s="61"/>
      <c r="D98" s="50" t="str">
        <f>'[1]СТАРТ+ '!C5</f>
        <v>401в</v>
      </c>
      <c r="E98" s="62">
        <f>'[1]СТАРТ+ '!D5</f>
        <v>2</v>
      </c>
      <c r="F98" s="63">
        <v>0</v>
      </c>
      <c r="G98" s="63">
        <v>0</v>
      </c>
      <c r="H98" s="63">
        <v>0</v>
      </c>
      <c r="I98" s="63">
        <v>0</v>
      </c>
      <c r="J98" s="63">
        <v>0</v>
      </c>
      <c r="K98" s="63">
        <v>0</v>
      </c>
      <c r="L98" s="63">
        <v>0</v>
      </c>
      <c r="M98" s="63">
        <v>0</v>
      </c>
      <c r="N98" s="63">
        <v>10</v>
      </c>
      <c r="O98" s="64">
        <f t="shared" ref="O98:O103" si="42">(SUM(F98:I98) -MAX(F98:I98)-MIN(F98:I98)+(SUM(J98:N98) -MAX(J98:N98)-MIN(J98:N98)))</f>
        <v>0</v>
      </c>
      <c r="P98" s="65">
        <f t="shared" ref="P98:P103" si="43">PRODUCT(O98/5*3*E98)</f>
        <v>0</v>
      </c>
      <c r="Q98" s="59" t="str">
        <f t="shared" si="41"/>
        <v>с/б</v>
      </c>
      <c r="R98" s="60"/>
      <c r="S98" s="66"/>
    </row>
    <row r="99" spans="1:19" hidden="1" outlineLevel="1">
      <c r="A99" s="60"/>
      <c r="B99" s="58">
        <f t="shared" si="40"/>
        <v>1</v>
      </c>
      <c r="C99" s="61"/>
      <c r="D99" s="50" t="str">
        <f>'[1]СТАРТ+ '!E5</f>
        <v>301в</v>
      </c>
      <c r="E99" s="62">
        <f>'[1]СТАРТ+ '!F5</f>
        <v>2</v>
      </c>
      <c r="F99" s="63">
        <v>0</v>
      </c>
      <c r="G99" s="63">
        <v>0</v>
      </c>
      <c r="H99" s="63">
        <v>0</v>
      </c>
      <c r="I99" s="63">
        <v>0</v>
      </c>
      <c r="J99" s="63">
        <v>0</v>
      </c>
      <c r="K99" s="63">
        <v>0</v>
      </c>
      <c r="L99" s="63">
        <v>0</v>
      </c>
      <c r="M99" s="63">
        <v>0</v>
      </c>
      <c r="N99" s="63">
        <v>10</v>
      </c>
      <c r="O99" s="64">
        <f t="shared" si="42"/>
        <v>0</v>
      </c>
      <c r="P99" s="65">
        <f t="shared" si="43"/>
        <v>0</v>
      </c>
      <c r="Q99" s="59" t="str">
        <f t="shared" si="41"/>
        <v>с/б</v>
      </c>
      <c r="R99" s="60"/>
      <c r="S99" s="66"/>
    </row>
    <row r="100" spans="1:19" hidden="1" outlineLevel="1">
      <c r="A100" s="60"/>
      <c r="B100" s="58">
        <f t="shared" si="40"/>
        <v>1</v>
      </c>
      <c r="C100" s="61"/>
      <c r="D100" s="50" t="str">
        <f>'[1]СТАРТ+ '!G5</f>
        <v>105в</v>
      </c>
      <c r="E100" s="62">
        <f ca="1">'[1]СТАРТ+ '!H5</f>
        <v>2.4</v>
      </c>
      <c r="F100" s="63">
        <v>0</v>
      </c>
      <c r="G100" s="63">
        <v>0</v>
      </c>
      <c r="H100" s="63">
        <v>0</v>
      </c>
      <c r="I100" s="63">
        <v>0</v>
      </c>
      <c r="J100" s="63">
        <v>0</v>
      </c>
      <c r="K100" s="63">
        <v>0</v>
      </c>
      <c r="L100" s="63">
        <v>0</v>
      </c>
      <c r="M100" s="63">
        <v>0</v>
      </c>
      <c r="N100" s="63">
        <v>10</v>
      </c>
      <c r="O100" s="64">
        <f t="shared" si="42"/>
        <v>0</v>
      </c>
      <c r="P100" s="65">
        <f t="shared" ca="1" si="43"/>
        <v>0</v>
      </c>
      <c r="Q100" s="59" t="str">
        <f t="shared" si="41"/>
        <v>с/б</v>
      </c>
      <c r="R100" s="60"/>
      <c r="S100" s="66"/>
    </row>
    <row r="101" spans="1:19" hidden="1" outlineLevel="1">
      <c r="A101" s="60"/>
      <c r="B101" s="58">
        <f t="shared" si="40"/>
        <v>1</v>
      </c>
      <c r="C101" s="61"/>
      <c r="D101" s="50" t="str">
        <f>'[1]СТАРТ+ '!I5</f>
        <v>405с</v>
      </c>
      <c r="E101" s="62">
        <f ca="1">'[1]СТАРТ+ '!J5</f>
        <v>2.7</v>
      </c>
      <c r="F101" s="63">
        <v>0</v>
      </c>
      <c r="G101" s="63">
        <v>0</v>
      </c>
      <c r="H101" s="63">
        <v>0</v>
      </c>
      <c r="I101" s="63">
        <v>0</v>
      </c>
      <c r="J101" s="63">
        <v>0</v>
      </c>
      <c r="K101" s="63">
        <v>0</v>
      </c>
      <c r="L101" s="63">
        <v>0</v>
      </c>
      <c r="M101" s="63">
        <v>0</v>
      </c>
      <c r="N101" s="63">
        <v>10</v>
      </c>
      <c r="O101" s="64">
        <f t="shared" si="42"/>
        <v>0</v>
      </c>
      <c r="P101" s="65">
        <f t="shared" ca="1" si="43"/>
        <v>0</v>
      </c>
      <c r="Q101" s="59" t="str">
        <f t="shared" si="41"/>
        <v>с/б</v>
      </c>
      <c r="R101" s="60"/>
      <c r="S101" s="66"/>
    </row>
    <row r="102" spans="1:19" hidden="1" outlineLevel="1">
      <c r="A102" s="60"/>
      <c r="B102" s="58">
        <f t="shared" si="40"/>
        <v>1</v>
      </c>
      <c r="C102" s="67"/>
      <c r="D102" s="50" t="str">
        <f>'[1]СТАРТ+ '!K5</f>
        <v>205с</v>
      </c>
      <c r="E102" s="62">
        <f ca="1">'[1]СТАРТ+ '!L5</f>
        <v>2.8</v>
      </c>
      <c r="F102" s="63">
        <v>0</v>
      </c>
      <c r="G102" s="63">
        <v>0</v>
      </c>
      <c r="H102" s="63">
        <v>0</v>
      </c>
      <c r="I102" s="63">
        <v>0</v>
      </c>
      <c r="J102" s="63">
        <v>0</v>
      </c>
      <c r="K102" s="63">
        <v>0</v>
      </c>
      <c r="L102" s="63">
        <v>0</v>
      </c>
      <c r="M102" s="63">
        <v>0</v>
      </c>
      <c r="N102" s="63">
        <v>10</v>
      </c>
      <c r="O102" s="64">
        <f t="shared" si="42"/>
        <v>0</v>
      </c>
      <c r="P102" s="65">
        <f t="shared" ca="1" si="43"/>
        <v>0</v>
      </c>
      <c r="Q102" s="59" t="str">
        <f t="shared" si="41"/>
        <v>с/б</v>
      </c>
      <c r="R102" s="60"/>
      <c r="S102" s="66"/>
    </row>
    <row r="103" spans="1:19" hidden="1" outlineLevel="1">
      <c r="A103" s="60"/>
      <c r="B103" s="58">
        <f t="shared" si="40"/>
        <v>1</v>
      </c>
      <c r="C103" s="67"/>
      <c r="D103" s="50" t="str">
        <f>'[1]СТАРТ+ '!M5</f>
        <v>5134д</v>
      </c>
      <c r="E103" s="62">
        <f ca="1">'[1]СТАРТ+ '!N5</f>
        <v>2.5</v>
      </c>
      <c r="F103" s="63">
        <v>0</v>
      </c>
      <c r="G103" s="63">
        <v>0</v>
      </c>
      <c r="H103" s="63">
        <v>0</v>
      </c>
      <c r="I103" s="63">
        <v>0</v>
      </c>
      <c r="J103" s="63">
        <v>0</v>
      </c>
      <c r="K103" s="63">
        <v>0</v>
      </c>
      <c r="L103" s="63">
        <v>0</v>
      </c>
      <c r="M103" s="63">
        <v>0</v>
      </c>
      <c r="N103" s="63">
        <v>10</v>
      </c>
      <c r="O103" s="64">
        <f t="shared" si="42"/>
        <v>0</v>
      </c>
      <c r="P103" s="65">
        <f t="shared" ca="1" si="43"/>
        <v>0</v>
      </c>
      <c r="Q103" s="59" t="str">
        <f t="shared" si="41"/>
        <v>с/б</v>
      </c>
      <c r="R103" s="60"/>
      <c r="S103" s="66"/>
    </row>
    <row r="104" spans="1:19" hidden="1" outlineLevel="1">
      <c r="A104" s="60"/>
      <c r="B104" s="58">
        <f>B102</f>
        <v>1</v>
      </c>
      <c r="C104" s="9"/>
      <c r="D104" s="55" t="s">
        <v>10</v>
      </c>
      <c r="E104" s="68">
        <f ca="1">SUM(E98:E103)</f>
        <v>14.400000000000002</v>
      </c>
      <c r="F104" s="69"/>
      <c r="G104" s="69"/>
      <c r="H104" s="69"/>
      <c r="I104" s="69"/>
      <c r="J104" s="69"/>
      <c r="K104" s="69"/>
      <c r="L104" s="70"/>
      <c r="M104" s="69"/>
      <c r="N104" s="69"/>
      <c r="O104" s="71"/>
      <c r="P104" s="72">
        <f ca="1">SUM(P98:P103)</f>
        <v>0</v>
      </c>
      <c r="Q104" s="59" t="str">
        <f>Q102</f>
        <v>с/б</v>
      </c>
      <c r="R104" s="60"/>
      <c r="S104" s="66"/>
    </row>
    <row r="105" spans="1:19" collapsed="1">
      <c r="B105" s="60"/>
      <c r="C105" s="9"/>
      <c r="D105" s="74"/>
      <c r="E105" s="74"/>
      <c r="F105" s="9"/>
      <c r="G105" s="75"/>
      <c r="H105" s="75"/>
      <c r="I105" s="75"/>
      <c r="J105" s="75"/>
      <c r="K105" s="75"/>
      <c r="L105" s="75"/>
      <c r="M105" s="9"/>
      <c r="N105" s="9"/>
      <c r="O105" s="9"/>
      <c r="P105" s="9"/>
      <c r="Q105" s="3"/>
      <c r="R105" s="9"/>
      <c r="S105" s="66"/>
    </row>
    <row r="106" spans="1:19">
      <c r="A106" s="60"/>
      <c r="B106" s="60"/>
      <c r="C106" s="9"/>
      <c r="D106" s="74"/>
      <c r="E106" s="74"/>
      <c r="F106" s="9"/>
      <c r="G106" s="75"/>
      <c r="H106" s="75"/>
      <c r="I106" s="75"/>
      <c r="J106" s="75"/>
      <c r="K106" s="75"/>
      <c r="L106" s="75"/>
      <c r="M106" s="9"/>
      <c r="N106" s="9"/>
      <c r="O106" s="9"/>
      <c r="P106" s="9"/>
      <c r="Q106" s="3"/>
      <c r="R106" s="9"/>
      <c r="S106" s="66"/>
    </row>
  </sheetData>
  <mergeCells count="1">
    <mergeCell ref="F3:L3"/>
  </mergeCells>
  <pageMargins left="0" right="0" top="1.0629921259842521" bottom="0" header="0" footer="0"/>
  <pageSetup paperSize="9" scale="80" orientation="portrait" horizontalDpi="300" verticalDpi="300" r:id="rId1"/>
  <headerFooter alignWithMargins="0">
    <oddHeader>&amp;C&amp;"Arial,полужирный"Российская федерация прыжков в воду
Министерство молодёжной политики,спорта и туризма Оренбургской области
Всероссийские соревнования по прыжкам в воду "Кубок Урала"
13-17 декабря 2017 г.
г.Бузулук, ВСК"Нефтянник"</oddHeader>
  </headerFooter>
  <rowBreaks count="1" manualBreakCount="1">
    <brk id="68" max="18" man="1"/>
  </rowBreaks>
  <colBreaks count="1" manualBreakCount="1">
    <brk id="19" max="5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3м synchro</vt:lpstr>
      <vt:lpstr>'3м synchro'!Область_печати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</dc:creator>
  <cp:lastModifiedBy>Светлана</cp:lastModifiedBy>
  <dcterms:created xsi:type="dcterms:W3CDTF">2019-12-18T10:29:28Z</dcterms:created>
  <dcterms:modified xsi:type="dcterms:W3CDTF">2019-12-18T10:30:26Z</dcterms:modified>
</cp:coreProperties>
</file>